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workbook>
</file>

<file path=xl/calcChain.xml><?xml version="1.0" encoding="utf-8"?>
<calcChain xmlns="http://schemas.openxmlformats.org/spreadsheetml/2006/main">
  <c r="M32" i="36"/>
  <c r="M33"/>
  <c r="M34"/>
  <c r="M35"/>
  <c r="M36"/>
  <c r="M37"/>
  <c r="M38"/>
  <c r="M39"/>
  <c r="M40"/>
  <c r="M41"/>
  <c r="M42"/>
  <c r="M43"/>
  <c r="M44"/>
  <c r="M45"/>
  <c r="M46"/>
  <c r="M47"/>
  <c r="M48"/>
  <c r="M49"/>
  <c r="L35"/>
  <c r="L36"/>
  <c r="L37"/>
  <c r="L38"/>
  <c r="L39"/>
  <c r="L40"/>
  <c r="L41"/>
  <c r="L42"/>
  <c r="L43"/>
  <c r="L44"/>
  <c r="L45"/>
  <c r="L46"/>
  <c r="L47"/>
  <c r="L48"/>
  <c r="L49"/>
  <c r="K35"/>
  <c r="K36"/>
  <c r="K37"/>
  <c r="K38"/>
  <c r="K39"/>
  <c r="K40"/>
  <c r="K41"/>
  <c r="K42"/>
  <c r="K43"/>
  <c r="K44"/>
  <c r="K45"/>
  <c r="K46"/>
  <c r="K47"/>
  <c r="K48"/>
  <c r="K49"/>
  <c r="J36"/>
  <c r="J37"/>
  <c r="J38"/>
  <c r="J39"/>
  <c r="J40"/>
  <c r="J41"/>
  <c r="J42"/>
  <c r="J43"/>
  <c r="J44"/>
  <c r="J45"/>
  <c r="J46"/>
  <c r="J47"/>
  <c r="J48"/>
  <c r="J49"/>
  <c r="I35"/>
  <c r="I36"/>
  <c r="I37"/>
  <c r="H36"/>
  <c r="H37"/>
  <c r="D36"/>
  <c r="D37"/>
  <c r="B25"/>
  <c r="B26"/>
  <c r="B27"/>
  <c r="B28"/>
  <c r="B29"/>
  <c r="B30"/>
  <c r="B31"/>
  <c r="B32"/>
  <c r="B33"/>
  <c r="B34"/>
  <c r="B35"/>
  <c r="B36"/>
  <c r="B37"/>
  <c r="B38"/>
  <c r="B39"/>
  <c r="B40"/>
  <c r="B41"/>
  <c r="B42"/>
  <c r="B43"/>
  <c r="B44"/>
  <c r="B45"/>
  <c r="B46"/>
  <c r="B47"/>
  <c r="B48"/>
  <c r="B49"/>
  <c r="E54" l="1"/>
  <c r="F54"/>
  <c r="G54"/>
  <c r="E53"/>
  <c r="F53"/>
  <c r="G53"/>
  <c r="E52"/>
  <c r="F52"/>
  <c r="G52"/>
  <c r="A35" l="1"/>
  <c r="A36"/>
  <c r="A37"/>
  <c r="A25"/>
  <c r="A26"/>
  <c r="A27"/>
  <c r="A28"/>
  <c r="A29"/>
  <c r="A30"/>
  <c r="A31"/>
  <c r="A32"/>
  <c r="A33"/>
  <c r="A34"/>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K32" i="36" s="1"/>
  <c r="AF34" i="34"/>
  <c r="K33" i="36" s="1"/>
  <c r="AF35" i="34"/>
  <c r="K34" i="36" s="1"/>
  <c r="AF36" i="34"/>
  <c r="AF37"/>
  <c r="AF38"/>
  <c r="AF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R4" i="34" l="1"/>
  <c r="S4" s="1"/>
  <c r="AT37"/>
  <c r="AU37" s="1"/>
  <c r="AT38"/>
  <c r="AU38" s="1"/>
  <c r="AM37"/>
  <c r="AN37" s="1"/>
  <c r="AM38"/>
  <c r="AN38" s="1"/>
  <c r="AD37"/>
  <c r="AE37" s="1"/>
  <c r="AD38"/>
  <c r="AE38" s="1"/>
  <c r="W37"/>
  <c r="X37" s="1"/>
  <c r="I48" i="36" s="1"/>
  <c r="W38" i="34"/>
  <c r="X38" s="1"/>
  <c r="I49" i="36" s="1"/>
  <c r="R37" i="34"/>
  <c r="S37" s="1"/>
  <c r="H48" i="36" s="1"/>
  <c r="R38" i="34"/>
  <c r="S38" s="1"/>
  <c r="H49" i="36" s="1"/>
  <c r="H37" i="34"/>
  <c r="I37" s="1"/>
  <c r="D48" i="36" s="1"/>
  <c r="H38" i="34"/>
  <c r="I38" s="1"/>
  <c r="D49" i="36" s="1"/>
  <c r="B37" i="34"/>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C3" i="14"/>
  <c r="C4" s="1"/>
  <c r="C5" l="1"/>
  <c r="C5" i="36"/>
  <c r="Q38" i="30"/>
  <c r="L38"/>
  <c r="N39" i="31"/>
  <c r="L38" i="32"/>
  <c r="H38"/>
  <c r="U39" i="33"/>
  <c r="O39"/>
  <c r="I39"/>
  <c r="S38" i="5"/>
  <c r="P38"/>
  <c r="L38"/>
  <c r="C50" i="36"/>
  <c r="C6" i="14" l="1"/>
  <c r="C6" i="36"/>
  <c r="S38" i="11"/>
  <c r="R38"/>
  <c r="M38"/>
  <c r="P38"/>
  <c r="O38"/>
  <c r="J38"/>
  <c r="I38"/>
  <c r="H38"/>
  <c r="F38"/>
  <c r="E38"/>
  <c r="D38"/>
  <c r="C13" i="35"/>
  <c r="C12"/>
  <c r="C7" i="14" l="1"/>
  <c r="C7" i="36"/>
  <c r="F47"/>
  <c r="G47" s="1"/>
  <c r="E47"/>
  <c r="F46"/>
  <c r="G46" s="1"/>
  <c r="E46"/>
  <c r="F45"/>
  <c r="G45" s="1"/>
  <c r="E45"/>
  <c r="F44"/>
  <c r="G44" s="1"/>
  <c r="E44"/>
  <c r="F43"/>
  <c r="G43" s="1"/>
  <c r="E43"/>
  <c r="F42"/>
  <c r="G42" s="1"/>
  <c r="E42"/>
  <c r="F41"/>
  <c r="E41"/>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
  <c r="D18" i="35" l="1"/>
  <c r="K53" i="36"/>
  <c r="K54"/>
  <c r="K52"/>
  <c r="K56" s="1"/>
  <c r="C8" i="14"/>
  <c r="C8" i="36"/>
  <c r="E57"/>
  <c r="E58"/>
  <c r="E56"/>
  <c r="K57"/>
  <c r="K58"/>
  <c r="G41"/>
  <c r="F58"/>
  <c r="F56"/>
  <c r="F57"/>
  <c r="C9" i="14" l="1"/>
  <c r="C9" i="36"/>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D15" i="35" l="1"/>
  <c r="C10" i="14"/>
  <c r="C10" i="36"/>
  <c r="AU36" i="34"/>
  <c r="AU34"/>
  <c r="AU32"/>
  <c r="M31" i="36" s="1"/>
  <c r="AU35" i="34"/>
  <c r="AU33"/>
  <c r="AU31"/>
  <c r="M30" i="36" s="1"/>
  <c r="X35" i="34"/>
  <c r="X33"/>
  <c r="AN35"/>
  <c r="L34" i="36" s="1"/>
  <c r="AN33" i="34"/>
  <c r="L32" i="36" s="1"/>
  <c r="X36" i="34"/>
  <c r="I47" i="36" s="1"/>
  <c r="X34" i="34"/>
  <c r="X32"/>
  <c r="AN36"/>
  <c r="AN34"/>
  <c r="L33" i="36" s="1"/>
  <c r="AN32" i="34"/>
  <c r="L31" i="36" s="1"/>
  <c r="S35" i="34"/>
  <c r="S33"/>
  <c r="AE36"/>
  <c r="J35" i="36" s="1"/>
  <c r="AE34" i="34"/>
  <c r="J33" i="36" s="1"/>
  <c r="AE32" i="34"/>
  <c r="J31" i="36" s="1"/>
  <c r="S31" i="34"/>
  <c r="S36"/>
  <c r="S34"/>
  <c r="S32"/>
  <c r="S30"/>
  <c r="AE35"/>
  <c r="J34" i="36" s="1"/>
  <c r="AE33" i="34"/>
  <c r="J32" i="36" s="1"/>
  <c r="AU30" i="34"/>
  <c r="M29" i="36" s="1"/>
  <c r="AU28" i="34"/>
  <c r="M27" i="36" s="1"/>
  <c r="AU26" i="34"/>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M28" i="36" s="1"/>
  <c r="AU27" i="34"/>
  <c r="M26" i="36" s="1"/>
  <c r="AU25" i="34"/>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S27"/>
  <c r="S25"/>
  <c r="H24" i="36" s="1"/>
  <c r="S23" i="34"/>
  <c r="H22" i="36" s="1"/>
  <c r="S21" i="34"/>
  <c r="H20" i="36" s="1"/>
  <c r="S19" i="34"/>
  <c r="H18" i="36" s="1"/>
  <c r="S17" i="34"/>
  <c r="H16" i="36" s="1"/>
  <c r="S15" i="34"/>
  <c r="H14" i="36" s="1"/>
  <c r="S13" i="34"/>
  <c r="H12" i="36" s="1"/>
  <c r="S11" i="34"/>
  <c r="H10" i="36" s="1"/>
  <c r="S9" i="34"/>
  <c r="H8" i="36" s="1"/>
  <c r="S7" i="34"/>
  <c r="H6" i="36" s="1"/>
  <c r="S5" i="34"/>
  <c r="H4" i="36" s="1"/>
  <c r="S28" i="34"/>
  <c r="S26"/>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X29"/>
  <c r="X27"/>
  <c r="X25"/>
  <c r="I24" i="36" s="1"/>
  <c r="X23" i="34"/>
  <c r="I22" i="36" s="1"/>
  <c r="X21" i="34"/>
  <c r="I20" i="36" s="1"/>
  <c r="X19" i="34"/>
  <c r="I18" i="36" s="1"/>
  <c r="X17" i="34"/>
  <c r="I16" i="36" s="1"/>
  <c r="X15" i="34"/>
  <c r="I14" i="36" s="1"/>
  <c r="X13" i="34"/>
  <c r="I12" i="36" s="1"/>
  <c r="X11" i="34"/>
  <c r="I10" i="36" s="1"/>
  <c r="X9" i="34"/>
  <c r="I8" i="36" s="1"/>
  <c r="X7" i="34"/>
  <c r="I6" i="36" s="1"/>
  <c r="X5" i="34"/>
  <c r="I4" i="36" s="1"/>
  <c r="AE30" i="34"/>
  <c r="J29" i="36" s="1"/>
  <c r="AE28" i="34"/>
  <c r="J27" i="36" s="1"/>
  <c r="AE26" i="34"/>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24"/>
  <c r="L22"/>
  <c r="L20"/>
  <c r="L18"/>
  <c r="L16"/>
  <c r="L14"/>
  <c r="L12"/>
  <c r="L10"/>
  <c r="L8"/>
  <c r="L6"/>
  <c r="L4"/>
  <c r="I4" i="34"/>
  <c r="D3" i="36" s="1"/>
  <c r="X30" i="34"/>
  <c r="X28"/>
  <c r="X26"/>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J30" i="36" s="1"/>
  <c r="AE29" i="34"/>
  <c r="J28" i="36" s="1"/>
  <c r="AE27" i="34"/>
  <c r="J26" i="36" s="1"/>
  <c r="AE25" i="34"/>
  <c r="J24" i="36" s="1"/>
  <c r="AE23" i="34"/>
  <c r="J22" i="36" s="1"/>
  <c r="AE21" i="34"/>
  <c r="J20" i="36" s="1"/>
  <c r="AE19" i="34"/>
  <c r="J18" i="36" s="1"/>
  <c r="AE17" i="34"/>
  <c r="J16" i="36" s="1"/>
  <c r="AE15" i="34"/>
  <c r="J14" i="36" s="1"/>
  <c r="AE13" i="34"/>
  <c r="J12" i="36" s="1"/>
  <c r="AE11" i="34"/>
  <c r="J10" i="36" s="1"/>
  <c r="AE9" i="34"/>
  <c r="J8" i="36" s="1"/>
  <c r="AE7" i="34"/>
  <c r="J6" i="36" s="1"/>
  <c r="AE5" i="34"/>
  <c r="J4" i="36" s="1"/>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I45" i="36" l="1"/>
  <c r="I33"/>
  <c r="I44"/>
  <c r="I32"/>
  <c r="I43"/>
  <c r="I31"/>
  <c r="I46"/>
  <c r="I34"/>
  <c r="H41"/>
  <c r="H29"/>
  <c r="H45"/>
  <c r="H33"/>
  <c r="H42"/>
  <c r="H30"/>
  <c r="H44"/>
  <c r="H32"/>
  <c r="H43"/>
  <c r="H31"/>
  <c r="H47"/>
  <c r="H35"/>
  <c r="H46"/>
  <c r="H34"/>
  <c r="I41"/>
  <c r="I29"/>
  <c r="I38"/>
  <c r="I26"/>
  <c r="I42"/>
  <c r="I30"/>
  <c r="I39"/>
  <c r="I27"/>
  <c r="I40"/>
  <c r="I28"/>
  <c r="H40"/>
  <c r="H28"/>
  <c r="H39"/>
  <c r="H27"/>
  <c r="H38"/>
  <c r="H26"/>
  <c r="M54"/>
  <c r="M53"/>
  <c r="M52"/>
  <c r="H54"/>
  <c r="H58" s="1"/>
  <c r="H52"/>
  <c r="H53"/>
  <c r="H57" s="1"/>
  <c r="L54"/>
  <c r="L52"/>
  <c r="L53"/>
  <c r="I53"/>
  <c r="I54"/>
  <c r="I52"/>
  <c r="I56" s="1"/>
  <c r="J54"/>
  <c r="J52"/>
  <c r="J53"/>
  <c r="D14" i="35"/>
  <c r="C11" i="14"/>
  <c r="C11" i="36"/>
  <c r="I36" i="34"/>
  <c r="I34"/>
  <c r="I32"/>
  <c r="I35"/>
  <c r="I33"/>
  <c r="P24" i="5"/>
  <c r="E7" i="3" s="1"/>
  <c r="D7"/>
  <c r="D20" i="35"/>
  <c r="M58" i="36"/>
  <c r="M57"/>
  <c r="M56"/>
  <c r="H56"/>
  <c r="D19" i="35"/>
  <c r="L58" i="36"/>
  <c r="L57"/>
  <c r="L56"/>
  <c r="D16" i="35"/>
  <c r="I57" i="36"/>
  <c r="I58"/>
  <c r="D17" i="35"/>
  <c r="J58" i="36"/>
  <c r="J56"/>
  <c r="J57"/>
  <c r="I31" i="34"/>
  <c r="I27"/>
  <c r="I23"/>
  <c r="D22" i="36" s="1"/>
  <c r="I19" i="34"/>
  <c r="D18" i="36" s="1"/>
  <c r="I15" i="34"/>
  <c r="D14" i="36" s="1"/>
  <c r="I11" i="34"/>
  <c r="D10" i="36" s="1"/>
  <c r="I7" i="34"/>
  <c r="D6" i="36" s="1"/>
  <c r="I30" i="34"/>
  <c r="I28"/>
  <c r="I26"/>
  <c r="D25" i="36" s="1"/>
  <c r="I24" i="34"/>
  <c r="D23" i="36" s="1"/>
  <c r="I22" i="34"/>
  <c r="D21" i="36" s="1"/>
  <c r="I20" i="34"/>
  <c r="D19" i="36" s="1"/>
  <c r="I18" i="34"/>
  <c r="D17" i="36" s="1"/>
  <c r="I16" i="34"/>
  <c r="D15" i="36" s="1"/>
  <c r="I14" i="34"/>
  <c r="D13" i="36" s="1"/>
  <c r="I12" i="34"/>
  <c r="D11" i="36" s="1"/>
  <c r="I10" i="34"/>
  <c r="D9" i="36" s="1"/>
  <c r="I8" i="34"/>
  <c r="D7" i="36" s="1"/>
  <c r="I6" i="34"/>
  <c r="D5" i="36" s="1"/>
  <c r="I29" i="34"/>
  <c r="I25"/>
  <c r="D24" i="36" s="1"/>
  <c r="I21" i="34"/>
  <c r="D20" i="36" s="1"/>
  <c r="I17" i="34"/>
  <c r="D16" i="36" s="1"/>
  <c r="I13" i="34"/>
  <c r="D12" i="36" s="1"/>
  <c r="I9" i="34"/>
  <c r="D8" i="36" s="1"/>
  <c r="I5" i="34"/>
  <c r="D4" i="36"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D41" i="36" l="1"/>
  <c r="D29"/>
  <c r="D38"/>
  <c r="D26"/>
  <c r="D44"/>
  <c r="D32"/>
  <c r="D43"/>
  <c r="D31"/>
  <c r="D47"/>
  <c r="D35"/>
  <c r="D40"/>
  <c r="D28"/>
  <c r="D39"/>
  <c r="D27"/>
  <c r="D42"/>
  <c r="D30"/>
  <c r="D46"/>
  <c r="D34"/>
  <c r="D45"/>
  <c r="D33"/>
  <c r="D52"/>
  <c r="D53"/>
  <c r="D54"/>
  <c r="D58" s="1"/>
  <c r="C12" i="14"/>
  <c r="C12" i="36"/>
  <c r="Q24" i="30"/>
  <c r="E21" i="3" s="1"/>
  <c r="D21"/>
  <c r="L24" i="30"/>
  <c r="E20" i="3" s="1"/>
  <c r="D20"/>
  <c r="N25" i="31"/>
  <c r="E15" i="3" s="1"/>
  <c r="D15"/>
  <c r="L24" i="32"/>
  <c r="E18" i="3" s="1"/>
  <c r="D18"/>
  <c r="O25" i="33"/>
  <c r="E11" i="3" s="1"/>
  <c r="D11"/>
  <c r="S24" i="5"/>
  <c r="E8" i="3" s="1"/>
  <c r="D8"/>
  <c r="D57" i="36"/>
  <c r="D56"/>
  <c r="C4"/>
  <c r="C5" i="34"/>
  <c r="C13" i="14" l="1"/>
  <c r="C13" i="36"/>
  <c r="C6" i="34"/>
  <c r="K6" i="5"/>
  <c r="L6" s="1"/>
  <c r="C14" i="14" l="1"/>
  <c r="C14" i="36"/>
  <c r="C7" i="34"/>
  <c r="H5" i="31"/>
  <c r="H6"/>
  <c r="H7"/>
  <c r="H8"/>
  <c r="H9"/>
  <c r="H10"/>
  <c r="H11"/>
  <c r="H12"/>
  <c r="H13"/>
  <c r="H14"/>
  <c r="H15"/>
  <c r="H16"/>
  <c r="H17"/>
  <c r="H18"/>
  <c r="H19"/>
  <c r="H20"/>
  <c r="H21"/>
  <c r="H22"/>
  <c r="H23"/>
  <c r="H24"/>
  <c r="H25"/>
  <c r="D14" i="3" s="1"/>
  <c r="H26" i="31"/>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C15" i="14"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14" l="1"/>
  <c r="C16" i="36"/>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14" l="1"/>
  <c r="C17" i="36"/>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14" l="1"/>
  <c r="C18" i="36"/>
  <c r="H41" i="11"/>
  <c r="H42"/>
  <c r="H40"/>
  <c r="I41"/>
  <c r="I42"/>
  <c r="I40"/>
  <c r="C11" i="34"/>
  <c r="C12" i="33"/>
  <c r="J4" i="11"/>
  <c r="C19" i="14" l="1"/>
  <c r="C19" i="36"/>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14" l="1"/>
  <c r="C20" i="36"/>
  <c r="C13" i="34"/>
  <c r="C14" i="33"/>
  <c r="C13" i="5"/>
  <c r="C13" i="32"/>
  <c r="D3" i="14"/>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C21" l="1"/>
  <c r="C21" i="36"/>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14" l="1"/>
  <c r="C22" i="36"/>
  <c r="C15" i="34"/>
  <c r="C16" i="33"/>
  <c r="C15" i="5"/>
  <c r="C15" i="32"/>
  <c r="C23" i="14" l="1"/>
  <c r="C23" i="36"/>
  <c r="C16" i="34"/>
  <c r="C17" i="33"/>
  <c r="C16" i="32"/>
  <c r="C16" i="5"/>
  <c r="C4" i="3"/>
  <c r="D3"/>
  <c r="E14" i="11"/>
  <c r="E15"/>
  <c r="E16"/>
  <c r="E17"/>
  <c r="E18"/>
  <c r="E19"/>
  <c r="E20"/>
  <c r="E21"/>
  <c r="E22"/>
  <c r="E23"/>
  <c r="E24"/>
  <c r="E25"/>
  <c r="E26"/>
  <c r="E27"/>
  <c r="E28"/>
  <c r="E29"/>
  <c r="E30"/>
  <c r="E31"/>
  <c r="E32"/>
  <c r="E33"/>
  <c r="E34"/>
  <c r="E35"/>
  <c r="E36"/>
  <c r="O4"/>
  <c r="B2" i="32"/>
  <c r="A2" i="30"/>
  <c r="A2" i="32"/>
  <c r="A3" i="31"/>
  <c r="C24" i="14" l="1"/>
  <c r="C24" i="36"/>
  <c r="O41" i="11"/>
  <c r="O42"/>
  <c r="O40"/>
  <c r="C17" i="34"/>
  <c r="C18" i="33"/>
  <c r="C17" i="5"/>
  <c r="C17" i="32"/>
  <c r="D16" i="3"/>
  <c r="E16" s="1"/>
  <c r="R4" i="11"/>
  <c r="P4"/>
  <c r="M4"/>
  <c r="S4"/>
  <c r="C2" i="32"/>
  <c r="C25" i="14" l="1"/>
  <c r="C25" i="36"/>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14" l="1"/>
  <c r="C26" i="36"/>
  <c r="T41" i="11"/>
  <c r="F42"/>
  <c r="F40"/>
  <c r="F41"/>
  <c r="T40"/>
  <c r="T42"/>
  <c r="C19" i="34"/>
  <c r="C20" i="33"/>
  <c r="C19" i="5"/>
  <c r="C19" i="32"/>
  <c r="E4" i="11"/>
  <c r="C27" i="14" l="1"/>
  <c r="C27" i="36"/>
  <c r="E42" i="11"/>
  <c r="E40"/>
  <c r="E41"/>
  <c r="C20" i="34"/>
  <c r="C21" i="33"/>
  <c r="C20" i="32"/>
  <c r="C20" i="5"/>
  <c r="C21" i="31"/>
  <c r="C20" i="30"/>
  <c r="N45" i="11"/>
  <c r="T44"/>
  <c r="T46"/>
  <c r="N46"/>
  <c r="N44"/>
  <c r="T45"/>
  <c r="Q44"/>
  <c r="Q46"/>
  <c r="Q45"/>
  <c r="C28" i="14" l="1"/>
  <c r="C28" i="36"/>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BE14"/>
  <c r="BF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BE17"/>
  <c r="BF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14" l="1"/>
  <c r="C29" i="36"/>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14" l="1"/>
  <c r="C30" i="36"/>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14" l="1"/>
  <c r="C31" i="36"/>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14" l="1"/>
  <c r="C32" i="36"/>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14" l="1"/>
  <c r="C33" i="36"/>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14" l="1"/>
  <c r="C34" i="36"/>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14" l="1"/>
  <c r="C35" i="36"/>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48"/>
  <c r="C38" i="33"/>
  <c r="C36" i="14"/>
  <c r="C37" i="30"/>
  <c r="C37" i="32"/>
  <c r="C37" i="34"/>
  <c r="C37" i="5"/>
  <c r="C38" i="31"/>
  <c r="C37" i="11"/>
  <c r="A13" i="3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8" i="5"/>
  <c r="C39" i="31"/>
  <c r="C38" i="34"/>
  <c r="C39" i="33"/>
  <c r="C38" i="32"/>
  <c r="C38" i="30"/>
  <c r="C49" i="36"/>
  <c r="C41"/>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6" i="32" s="1"/>
  <c r="A25" i="19"/>
  <c r="A25" i="11"/>
  <c r="A24" i="13"/>
  <c r="A25" i="23"/>
  <c r="A25" i="24"/>
  <c r="A24" i="25"/>
  <c r="A25" i="18"/>
  <c r="A27" i="33" l="1"/>
  <c r="A26" i="34"/>
  <c r="A27" i="31"/>
  <c r="A26" i="30"/>
  <c r="A25" i="13"/>
  <c r="A25" i="20"/>
  <c r="A25" i="14"/>
  <c r="A27" i="32" s="1"/>
  <c r="A26" i="19"/>
  <c r="A26" i="23"/>
  <c r="A26" i="24"/>
  <c r="A26" i="11"/>
  <c r="A26" i="17"/>
  <c r="A25" i="25"/>
  <c r="A26" i="18"/>
  <c r="A26" i="5"/>
  <c r="A26" i="27"/>
  <c r="A28" i="33" l="1"/>
  <c r="A38" i="36"/>
  <c r="A27" i="34"/>
  <c r="A28" i="31"/>
  <c r="A27" i="30"/>
  <c r="A26" i="14"/>
  <c r="A28" i="32" s="1"/>
  <c r="A27" i="5"/>
  <c r="A27" i="17"/>
  <c r="A27" i="27"/>
  <c r="A26" i="20"/>
  <c r="A27" i="19"/>
  <c r="A27" i="11"/>
  <c r="A27" i="18"/>
  <c r="A26" i="13"/>
  <c r="A27" i="23"/>
  <c r="A27" i="24"/>
  <c r="A26" i="25"/>
  <c r="A29" i="33" l="1"/>
  <c r="A39" i="36"/>
  <c r="A28" i="34"/>
  <c r="A29" i="31"/>
  <c r="A28" i="30"/>
  <c r="A28" i="11"/>
  <c r="A28" i="27"/>
  <c r="A27" i="14"/>
  <c r="A29" i="32" s="1"/>
  <c r="A28" i="19"/>
  <c r="A27" i="13"/>
  <c r="A27" i="20"/>
  <c r="A28" i="23"/>
  <c r="A28" i="24"/>
  <c r="A28" i="18"/>
  <c r="A28" i="5"/>
  <c r="A28" i="17"/>
  <c r="A27" i="25"/>
  <c r="A30" i="33" l="1"/>
  <c r="A40" i="36"/>
  <c r="A29" i="11"/>
  <c r="A29" i="34"/>
  <c r="A29" i="30"/>
  <c r="A30" i="31"/>
  <c r="A29" i="19"/>
  <c r="A28" i="13"/>
  <c r="A29" i="23"/>
  <c r="A29" i="24"/>
  <c r="A28" i="25"/>
  <c r="A29" i="18"/>
  <c r="A29" i="5"/>
  <c r="A29" i="17"/>
  <c r="A29" i="27"/>
  <c r="A28" i="20"/>
  <c r="A28" i="14"/>
  <c r="A30" i="32" s="1"/>
  <c r="A31" i="33" l="1"/>
  <c r="A41" i="36"/>
  <c r="A30" i="11"/>
  <c r="A30" i="34"/>
  <c r="A31" i="31"/>
  <c r="A30" i="30"/>
  <c r="A29" i="13"/>
  <c r="A29" i="20"/>
  <c r="A30" i="18"/>
  <c r="A30" i="27"/>
  <c r="A30" i="17"/>
  <c r="A29" i="14"/>
  <c r="A31" i="32" s="1"/>
  <c r="A30" i="19"/>
  <c r="A30" i="23"/>
  <c r="A30" i="24"/>
  <c r="A30" i="5"/>
  <c r="A29" i="25"/>
  <c r="A32" i="33" l="1"/>
  <c r="A42" i="36"/>
  <c r="A31" i="11"/>
  <c r="A31" i="34"/>
  <c r="A32" i="31"/>
  <c r="A31" i="30"/>
  <c r="A30" i="14"/>
  <c r="A32" i="32" s="1"/>
  <c r="A31" i="5"/>
  <c r="A31" i="17"/>
  <c r="A31" i="27"/>
  <c r="A30" i="20"/>
  <c r="A31" i="18"/>
  <c r="A31" i="19"/>
  <c r="A30" i="13"/>
  <c r="A31" i="23"/>
  <c r="A31" i="24"/>
  <c r="A30" i="25"/>
  <c r="A33" i="33" l="1"/>
  <c r="A43" i="36"/>
  <c r="A32" i="11"/>
  <c r="A32" i="34"/>
  <c r="A33" i="31"/>
  <c r="A32" i="30"/>
  <c r="A32" i="23"/>
  <c r="A31" i="25"/>
  <c r="A32" i="18"/>
  <c r="A32" i="5"/>
  <c r="A32" i="17"/>
  <c r="A31" i="20"/>
  <c r="A32" i="27"/>
  <c r="A31" i="14"/>
  <c r="A33" i="32" s="1"/>
  <c r="A32" i="19"/>
  <c r="A31" i="13"/>
  <c r="A32" i="24"/>
  <c r="A34" i="33" l="1"/>
  <c r="A44" i="36"/>
  <c r="A33" i="11"/>
  <c r="A33" i="34"/>
  <c r="A33" i="30"/>
  <c r="A34" i="31"/>
  <c r="A33" i="18"/>
  <c r="A32" i="13"/>
  <c r="A33" i="23"/>
  <c r="A33" i="24"/>
  <c r="A32" i="25"/>
  <c r="A33" i="19"/>
  <c r="A33" i="5"/>
  <c r="A33" i="17"/>
  <c r="A33" i="27"/>
  <c r="A32" i="20"/>
  <c r="A32" i="14"/>
  <c r="A34" i="32" s="1"/>
  <c r="A35" i="33" l="1"/>
  <c r="A45" i="36"/>
  <c r="A34" i="11"/>
  <c r="A34" i="34"/>
  <c r="A35" i="31"/>
  <c r="A34" i="30"/>
  <c r="A33" i="14"/>
  <c r="A35" i="32" s="1"/>
  <c r="A34" i="17"/>
  <c r="A34" i="5"/>
  <c r="A33" i="25"/>
  <c r="A33" i="13"/>
  <c r="A33" i="20"/>
  <c r="A34" i="23"/>
  <c r="A36" i="33" l="1"/>
  <c r="A46" i="36"/>
  <c r="A35" i="11"/>
  <c r="A35" i="34"/>
  <c r="A36" i="31"/>
  <c r="A35" i="30"/>
  <c r="A34" i="14"/>
  <c r="A35" i="5"/>
  <c r="A35" i="14" l="1"/>
  <c r="A36" i="32"/>
  <c r="A37" i="33"/>
  <c r="A47" i="36"/>
  <c r="A36" i="11"/>
  <c r="A36" i="34"/>
  <c r="A37" i="31"/>
  <c r="A36" i="30"/>
  <c r="A36" i="5"/>
  <c r="A36" i="14" l="1"/>
  <c r="A48" i="36"/>
  <c r="A37" i="30"/>
  <c r="A38" i="31"/>
  <c r="A37" i="32"/>
  <c r="A38" i="33"/>
  <c r="A37" i="34"/>
  <c r="A37" i="11"/>
  <c r="A37" i="5"/>
  <c r="D19" i="3"/>
  <c r="E19" s="1"/>
  <c r="D13"/>
  <c r="E13" s="1"/>
  <c r="D5"/>
  <c r="E5" s="1"/>
  <c r="D9"/>
  <c r="E9" s="1"/>
  <c r="A38" i="34" l="1"/>
  <c r="A38" i="11"/>
  <c r="A39" i="33"/>
  <c r="A38" i="5"/>
  <c r="A38" i="30"/>
  <c r="A39" i="31"/>
  <c r="A38" i="32"/>
  <c r="A49" i="36"/>
  <c r="K44" i="11"/>
  <c r="K46"/>
  <c r="K45"/>
</calcChain>
</file>

<file path=xl/sharedStrings.xml><?xml version="1.0" encoding="utf-8"?>
<sst xmlns="http://schemas.openxmlformats.org/spreadsheetml/2006/main" count="315" uniqueCount="218">
  <si>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</si>
  <si>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</si>
  <si>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</si>
  <si>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</si>
  <si>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</si>
  <si>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</si>
  <si>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</si>
  <si>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</si>
  <si>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</si>
  <si>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</si>
  <si>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</si>
  <si>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</si>
  <si>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</si>
  <si>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</si>
  <si>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</si>
  <si>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</si>
  <si>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</si>
  <si>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</si>
  <si>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</si>
  <si>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</si>
  <si>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</si>
  <si>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</si>
  <si>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</si>
  <si>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</si>
  <si>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</si>
  <si>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</si>
  <si>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</si>
  <si>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</si>
  <si>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</si>
  <si>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</si>
  <si>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</si>
  <si>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</si>
  <si>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</si>
  <si>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</si>
  <si>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</si>
  <si>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</si>
  <si>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</si>
  <si>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</si>
  <si>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</si>
  <si>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</si>
  <si>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</si>
  <si>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</si>
  <si>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</si>
  <si>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</si>
  <si>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</si>
  <si>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</si>
  <si>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</si>
  <si>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</si>
  <si>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</si>
  <si>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</si>
  <si>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</si>
  <si>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</si>
  <si>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</si>
  <si>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</si>
  <si>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</si>
  <si>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</si>
  <si>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</si>
  <si>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</si>
  <si>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</si>
  <si>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</si>
  <si>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</si>
  <si>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</si>
  <si>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</si>
  <si>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</si>
  <si>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</si>
  <si>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</si>
  <si>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</si>
  <si>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</si>
  <si>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</si>
  <si>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</si>
  <si>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</si>
  <si>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</si>
  <si>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</si>
  <si>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</si>
  <si>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</si>
  <si>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</si>
  <si>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</si>
  <si>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</si>
  <si>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</si>
  <si>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</si>
  <si>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</si>
  <si>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</si>
  <si>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</si>
  <si>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</si>
  <si>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</si>
  <si>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</si>
  <si>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</si>
  <si>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</si>
  <si>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</si>
  <si>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</si>
  <si>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</si>
  <si>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</si>
  <si>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</si>
  <si>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</si>
  <si>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</si>
  <si>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</si>
  <si>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</si>
  <si>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</si>
  <si>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</si>
  <si>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</si>
  <si>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</si>
  <si>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</si>
  <si>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</si>
  <si>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</si>
  <si>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</si>
  <si>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</si>
  <si>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</si>
  <si>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</si>
  <si>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</si>
  <si>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</si>
  <si>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</si>
  <si>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</si>
  <si>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</si>
  <si>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</si>
  <si>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</si>
  <si>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</si>
  <si>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</si>
  <si>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</si>
  <si>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</si>
  <si>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</si>
  <si>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</si>
  <si>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</si>
  <si>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</si>
  <si>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</si>
  <si>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</si>
  <si>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</si>
  <si>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</si>
  <si>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</si>
  <si>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</si>
  <si>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</si>
  <si>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</si>
  <si>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</si>
  <si>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</si>
  <si>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</si>
  <si>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</si>
  <si>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</si>
  <si>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</si>
  <si>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</si>
  <si>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</si>
  <si>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</si>
  <si>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</si>
  <si>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</si>
  <si>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</si>
  <si>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</si>
  <si>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</si>
  <si>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</si>
  <si>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</si>
  <si>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</si>
  <si>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</si>
  <si>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</si>
  <si>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</si>
  <si>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</si>
  <si>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</si>
  <si>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</si>
  <si>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</si>
  <si>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</si>
  <si>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группа</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</si>
  <si>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</si>
  <si>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</si>
  <si>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</si>
  <si>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</si>
  <si>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</si>
  <si>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</si>
  <si>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</si>
  <si>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</si>
  <si>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</si>
  <si>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</si>
  <si>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</si>
  <si>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</si>
  <si>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</si>
  <si>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</si>
  <si>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</si>
  <si>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</si>
  <si>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</si>
  <si>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</si>
  <si>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</si>
  <si>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</si>
  <si>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</si>
  <si>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</si>
  <si>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</si>
  <si>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</si>
  <si>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</si>
  <si>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</si>
  <si>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</si>
  <si>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</si>
  <si>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</si>
  <si>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</si>
  <si>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</si>
  <si>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</si>
  <si>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</si>
  <si>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</si>
  <si>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</si>
  <si>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</si>
  <si>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</si>
  <si>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</si>
  <si>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1 младшая группа</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</si>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</sst>
</file>

<file path=xl/styles.xml><?xml version="1.0" encoding="utf-8"?>
<styleSheet xmlns="http://schemas.openxmlformats.org/spreadsheetml/2006/main">
  <numFmts count="2">
    <numFmt numFmtId="164" formatCode="0.0"/>
    <numFmt numFmtId="165"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4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8" xfId="0" applyFont="1" applyBorder="1" applyAlignment="1" applyProtection="1">
      <alignment vertical="top"/>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9" fillId="0" borderId="3"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center" wrapText="1"/>
    </xf>
    <xf numFmtId="165" fontId="23" fillId="0" borderId="1" xfId="1" applyNumberFormat="1" applyFont="1" applyBorder="1"/>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6" fillId="0" borderId="1" xfId="0" applyFont="1" applyBorder="1" applyAlignment="1">
      <alignment vertical="center"/>
    </xf>
    <xf numFmtId="0" fontId="36" fillId="0" borderId="3" xfId="0" applyFont="1" applyBorder="1" applyAlignment="1">
      <alignment vertical="center"/>
    </xf>
    <xf numFmtId="0" fontId="38" fillId="0" borderId="3" xfId="0" applyFont="1" applyBorder="1" applyProtection="1">
      <protection locked="0"/>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39" fillId="5" borderId="1" xfId="0" applyFont="1" applyFill="1" applyBorder="1" applyAlignment="1" applyProtection="1">
      <alignment horizontal="center"/>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0" fillId="0" borderId="1" xfId="0" applyBorder="1" applyAlignment="1">
      <alignment horizontal="center"/>
    </xf>
    <xf numFmtId="0" fontId="18" fillId="0" borderId="0" xfId="0" applyFont="1" applyBorder="1" applyAlignment="1">
      <alignment horizontal="center"/>
    </xf>
    <xf numFmtId="0" fontId="16" fillId="4" borderId="1" xfId="0" applyFont="1" applyFill="1" applyBorder="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8" fillId="0" borderId="1" xfId="0" applyFont="1" applyBorder="1" applyAlignment="1" applyProtection="1">
      <alignment horizontal="left" vertical="center" wrapText="1"/>
      <protection hidden="1"/>
    </xf>
    <xf numFmtId="0" fontId="12" fillId="4" borderId="1" xfId="0" applyFont="1" applyFill="1" applyBorder="1" applyAlignment="1" applyProtection="1">
      <alignment horizontal="center" vertical="center" wrapText="1"/>
      <protection hidden="1"/>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 xfId="0" applyFont="1" applyFill="1" applyBorder="1" applyAlignment="1" applyProtection="1">
      <alignment horizontal="left"/>
      <protection hidden="1"/>
    </xf>
    <xf numFmtId="0" fontId="27" fillId="4" borderId="1" xfId="0" applyFont="1" applyFill="1" applyBorder="1" applyAlignment="1">
      <alignment horizontal="center" vertical="center" wrapText="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6" fillId="4" borderId="1" xfId="0" applyFont="1" applyFill="1" applyBorder="1" applyAlignment="1" applyProtection="1">
      <alignment horizontal="left" wrapText="1"/>
      <protection hidden="1"/>
    </xf>
    <xf numFmtId="0" fontId="12" fillId="4" borderId="1" xfId="0" applyFont="1" applyFill="1" applyBorder="1" applyAlignment="1" applyProtection="1">
      <alignment horizontal="center" wrapText="1"/>
      <protection hidden="1"/>
    </xf>
    <xf numFmtId="0" fontId="15" fillId="0" borderId="0"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9263488"/>
        <c:axId val="89326720"/>
        <c:axId val="0"/>
      </c:bar3DChart>
      <c:catAx>
        <c:axId val="8926348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326720"/>
        <c:crosses val="autoZero"/>
        <c:auto val="1"/>
        <c:lblAlgn val="ctr"/>
        <c:lblOffset val="100"/>
      </c:catAx>
      <c:valAx>
        <c:axId val="89326720"/>
        <c:scaling>
          <c:orientation val="minMax"/>
        </c:scaling>
        <c:delete val="1"/>
        <c:axPos val="l"/>
        <c:numFmt formatCode="General" sourceLinked="0"/>
        <c:tickLblPos val="none"/>
        <c:crossAx val="89263488"/>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ser>
        <c:shape val="pyramid"/>
        <c:axId val="78165504"/>
        <c:axId val="78167040"/>
        <c:axId val="0"/>
      </c:bar3DChart>
      <c:catAx>
        <c:axId val="78165504"/>
        <c:scaling>
          <c:orientation val="minMax"/>
        </c:scaling>
        <c:axPos val="b"/>
        <c:numFmt formatCode="General" sourceLinked="0"/>
        <c:tickLblPos val="nextTo"/>
        <c:crossAx val="78167040"/>
        <c:crosses val="autoZero"/>
        <c:auto val="1"/>
        <c:lblAlgn val="ctr"/>
        <c:lblOffset val="100"/>
      </c:catAx>
      <c:valAx>
        <c:axId val="78167040"/>
        <c:scaling>
          <c:orientation val="minMax"/>
        </c:scaling>
        <c:axPos val="l"/>
        <c:majorGridlines/>
        <c:numFmt formatCode="0%" sourceLinked="1"/>
        <c:tickLblPos val="nextTo"/>
        <c:crossAx val="78165504"/>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ser>
        <c:shape val="pyramid"/>
        <c:axId val="82434304"/>
        <c:axId val="83963904"/>
        <c:axId val="0"/>
      </c:bar3DChart>
      <c:catAx>
        <c:axId val="82434304"/>
        <c:scaling>
          <c:orientation val="minMax"/>
        </c:scaling>
        <c:axPos val="b"/>
        <c:numFmt formatCode="General" sourceLinked="0"/>
        <c:tickLblPos val="nextTo"/>
        <c:crossAx val="83963904"/>
        <c:crosses val="autoZero"/>
        <c:auto val="1"/>
        <c:lblAlgn val="ctr"/>
        <c:lblOffset val="100"/>
      </c:catAx>
      <c:valAx>
        <c:axId val="83963904"/>
        <c:scaling>
          <c:orientation val="minMax"/>
        </c:scaling>
        <c:axPos val="l"/>
        <c:majorGridlines/>
        <c:numFmt formatCode="0%" sourceLinked="1"/>
        <c:tickLblPos val="nextTo"/>
        <c:crossAx val="82434304"/>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ser>
        <c:shape val="pyramid"/>
        <c:axId val="87616512"/>
        <c:axId val="88978176"/>
        <c:axId val="0"/>
      </c:bar3DChart>
      <c:catAx>
        <c:axId val="87616512"/>
        <c:scaling>
          <c:orientation val="minMax"/>
        </c:scaling>
        <c:axPos val="b"/>
        <c:numFmt formatCode="General" sourceLinked="0"/>
        <c:tickLblPos val="nextTo"/>
        <c:crossAx val="88978176"/>
        <c:crosses val="autoZero"/>
        <c:auto val="1"/>
        <c:lblAlgn val="ctr"/>
        <c:lblOffset val="100"/>
      </c:catAx>
      <c:valAx>
        <c:axId val="88978176"/>
        <c:scaling>
          <c:orientation val="minMax"/>
        </c:scaling>
        <c:axPos val="l"/>
        <c:majorGridlines/>
        <c:numFmt formatCode="0%" sourceLinked="1"/>
        <c:tickLblPos val="nextTo"/>
        <c:crossAx val="8761651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0.0%</c:formatCode>
                <c:ptCount val="3"/>
                <c:pt idx="0">
                  <c:v>0</c:v>
                </c:pt>
                <c:pt idx="1">
                  <c:v>0</c:v>
                </c:pt>
                <c:pt idx="2">
                  <c:v>0</c:v>
                </c:pt>
              </c:numCache>
            </c:numRef>
          </c:val>
        </c:ser>
        <c:shape val="cone"/>
        <c:axId val="92796416"/>
        <c:axId val="92797952"/>
        <c:axId val="0"/>
      </c:bar3DChart>
      <c:catAx>
        <c:axId val="92796416"/>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2797952"/>
        <c:crosses val="autoZero"/>
        <c:auto val="1"/>
        <c:lblAlgn val="ctr"/>
        <c:lblOffset val="100"/>
      </c:catAx>
      <c:valAx>
        <c:axId val="92797952"/>
        <c:scaling>
          <c:orientation val="minMax"/>
        </c:scaling>
        <c:delete val="1"/>
        <c:axPos val="l"/>
        <c:numFmt formatCode="0" sourceLinked="0"/>
        <c:tickLblPos val="none"/>
        <c:crossAx val="92796416"/>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94284800"/>
        <c:axId val="94348416"/>
        <c:axId val="0"/>
      </c:bar3DChart>
      <c:catAx>
        <c:axId val="9428480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4348416"/>
        <c:crosses val="autoZero"/>
        <c:auto val="1"/>
        <c:lblAlgn val="ctr"/>
        <c:lblOffset val="100"/>
      </c:catAx>
      <c:valAx>
        <c:axId val="94348416"/>
        <c:scaling>
          <c:orientation val="minMax"/>
        </c:scaling>
        <c:delete val="1"/>
        <c:axPos val="l"/>
        <c:numFmt formatCode="0%" sourceLinked="1"/>
        <c:tickLblPos val="none"/>
        <c:crossAx val="94284800"/>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0.0%</c:formatCode>
                <c:ptCount val="3"/>
                <c:pt idx="0">
                  <c:v>0</c:v>
                </c:pt>
                <c:pt idx="1">
                  <c:v>0</c:v>
                </c:pt>
                <c:pt idx="2">
                  <c:v>0</c:v>
                </c:pt>
              </c:numCache>
            </c:numRef>
          </c:val>
        </c:ser>
        <c:shape val="cone"/>
        <c:axId val="100472320"/>
        <c:axId val="63148416"/>
        <c:axId val="0"/>
      </c:bar3DChart>
      <c:catAx>
        <c:axId val="10047232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148416"/>
        <c:crosses val="autoZero"/>
        <c:auto val="1"/>
        <c:lblAlgn val="ctr"/>
        <c:lblOffset val="100"/>
      </c:catAx>
      <c:valAx>
        <c:axId val="63148416"/>
        <c:scaling>
          <c:orientation val="minMax"/>
        </c:scaling>
        <c:delete val="1"/>
        <c:axPos val="l"/>
        <c:numFmt formatCode="0.0%" sourceLinked="1"/>
        <c:tickLblPos val="none"/>
        <c:crossAx val="100472320"/>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ser>
        <c:shape val="cone"/>
        <c:axId val="63193088"/>
        <c:axId val="63194624"/>
        <c:axId val="0"/>
      </c:bar3DChart>
      <c:catAx>
        <c:axId val="6319308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194624"/>
        <c:crosses val="autoZero"/>
        <c:auto val="1"/>
        <c:lblAlgn val="ctr"/>
        <c:lblOffset val="100"/>
      </c:catAx>
      <c:valAx>
        <c:axId val="63194624"/>
        <c:scaling>
          <c:orientation val="minMax"/>
        </c:scaling>
        <c:delete val="1"/>
        <c:axPos val="l"/>
        <c:numFmt formatCode="0" sourceLinked="0"/>
        <c:tickLblPos val="none"/>
        <c:crossAx val="6319308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ser>
        <c:shape val="pyramid"/>
        <c:axId val="78035200"/>
        <c:axId val="78041088"/>
        <c:axId val="0"/>
      </c:bar3DChart>
      <c:catAx>
        <c:axId val="78035200"/>
        <c:scaling>
          <c:orientation val="minMax"/>
        </c:scaling>
        <c:axPos val="b"/>
        <c:numFmt formatCode="General" sourceLinked="0"/>
        <c:tickLblPos val="nextTo"/>
        <c:crossAx val="78041088"/>
        <c:crosses val="autoZero"/>
        <c:auto val="1"/>
        <c:lblAlgn val="ctr"/>
        <c:lblOffset val="100"/>
      </c:catAx>
      <c:valAx>
        <c:axId val="78041088"/>
        <c:scaling>
          <c:orientation val="minMax"/>
        </c:scaling>
        <c:axPos val="l"/>
        <c:majorGridlines/>
        <c:numFmt formatCode="0%" sourceLinked="1"/>
        <c:tickLblPos val="nextTo"/>
        <c:crossAx val="78035200"/>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ser>
        <c:shape val="pyramid"/>
        <c:axId val="78048256"/>
        <c:axId val="78058240"/>
        <c:axId val="0"/>
      </c:bar3DChart>
      <c:catAx>
        <c:axId val="78048256"/>
        <c:scaling>
          <c:orientation val="minMax"/>
        </c:scaling>
        <c:axPos val="b"/>
        <c:numFmt formatCode="General" sourceLinked="0"/>
        <c:tickLblPos val="nextTo"/>
        <c:crossAx val="78058240"/>
        <c:crosses val="autoZero"/>
        <c:auto val="1"/>
        <c:lblAlgn val="ctr"/>
        <c:lblOffset val="100"/>
      </c:catAx>
      <c:valAx>
        <c:axId val="78058240"/>
        <c:scaling>
          <c:orientation val="minMax"/>
        </c:scaling>
        <c:axPos val="l"/>
        <c:majorGridlines/>
        <c:numFmt formatCode="0%" sourceLinked="1"/>
        <c:tickLblPos val="nextTo"/>
        <c:crossAx val="78048256"/>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ser>
        <c:shape val="pyramid"/>
        <c:axId val="78098432"/>
        <c:axId val="78099968"/>
        <c:axId val="0"/>
      </c:bar3DChart>
      <c:catAx>
        <c:axId val="78098432"/>
        <c:scaling>
          <c:orientation val="minMax"/>
        </c:scaling>
        <c:axPos val="b"/>
        <c:numFmt formatCode="General" sourceLinked="1"/>
        <c:tickLblPos val="nextTo"/>
        <c:crossAx val="78099968"/>
        <c:crosses val="autoZero"/>
        <c:auto val="1"/>
        <c:lblAlgn val="ctr"/>
        <c:lblOffset val="100"/>
      </c:catAx>
      <c:valAx>
        <c:axId val="78099968"/>
        <c:scaling>
          <c:orientation val="minMax"/>
        </c:scaling>
        <c:axPos val="l"/>
        <c:majorGridlines/>
        <c:numFmt formatCode="0%" sourceLinked="1"/>
        <c:tickLblPos val="nextTo"/>
        <c:crossAx val="7809843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ser>
        <c:shape val="pyramid"/>
        <c:axId val="78131968"/>
        <c:axId val="78133504"/>
        <c:axId val="0"/>
      </c:bar3DChart>
      <c:catAx>
        <c:axId val="78131968"/>
        <c:scaling>
          <c:orientation val="minMax"/>
        </c:scaling>
        <c:axPos val="b"/>
        <c:numFmt formatCode="General" sourceLinked="0"/>
        <c:tickLblPos val="nextTo"/>
        <c:crossAx val="78133504"/>
        <c:crosses val="autoZero"/>
        <c:auto val="1"/>
        <c:lblAlgn val="ctr"/>
        <c:lblOffset val="100"/>
      </c:catAx>
      <c:valAx>
        <c:axId val="78133504"/>
        <c:scaling>
          <c:orientation val="minMax"/>
        </c:scaling>
        <c:axPos val="l"/>
        <c:majorGridlines/>
        <c:numFmt formatCode="0%" sourceLinked="1"/>
        <c:tickLblPos val="nextTo"/>
        <c:crossAx val="78131968"/>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379676</xdr:colOff>
      <xdr:row>0</xdr:row>
      <xdr:rowOff>153194</xdr:rowOff>
    </xdr:from>
    <xdr:to>
      <xdr:col>0</xdr:col>
      <xdr:colOff>1802820</xdr:colOff>
      <xdr:row>3</xdr:row>
      <xdr:rowOff>107158</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79676" y="153194"/>
          <a:ext cx="1423144" cy="15851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workbookViewId="0">
      <selection activeCell="B2" sqref="B2:B32"/>
    </sheetView>
  </sheetViews>
  <sheetFormatPr defaultColWidth="9.140625" defaultRowHeight="15"/>
  <cols>
    <col min="1" max="1" width="9.140625" style="105"/>
    <col min="2" max="2" width="22.28515625" style="105" customWidth="1"/>
    <col min="3" max="3" width="9.140625" style="105"/>
    <col min="4" max="4" width="16.42578125" style="105" customWidth="1"/>
    <col min="5" max="16384" width="9.140625" style="105"/>
  </cols>
  <sheetData>
    <row r="1" spans="1:4" ht="105.75" customHeight="1">
      <c r="A1" s="243" t="s">
        <v>3</v>
      </c>
      <c r="B1" s="263" t="s">
        <v>140</v>
      </c>
      <c r="C1" s="243" t="s">
        <v>111</v>
      </c>
      <c r="D1" s="243" t="s">
        <v>156</v>
      </c>
    </row>
    <row r="2" spans="1:4">
      <c r="A2" s="97">
        <v>1</v>
      </c>
      <c r="B2" s="270"/>
      <c r="C2" s="106"/>
      <c r="D2" s="261" t="s">
        <v>195</v>
      </c>
    </row>
    <row r="3" spans="1:4">
      <c r="A3" s="97">
        <f t="shared" ref="A3:A36" si="0">A2+1</f>
        <v>2</v>
      </c>
      <c r="B3" s="271"/>
      <c r="C3" s="106">
        <f>C2</f>
        <v>0</v>
      </c>
      <c r="D3" s="262" t="str">
        <f>D2</f>
        <v>1 младшая группа</v>
      </c>
    </row>
    <row r="4" spans="1:4">
      <c r="A4" s="97">
        <f t="shared" si="0"/>
        <v>3</v>
      </c>
      <c r="B4" s="271"/>
      <c r="C4" s="106">
        <f t="shared" ref="C4:C36" si="1">C3</f>
        <v>0</v>
      </c>
      <c r="D4" s="262" t="str">
        <f t="shared" ref="D4:D36" si="2">D3</f>
        <v>1 младшая группа</v>
      </c>
    </row>
    <row r="5" spans="1:4">
      <c r="A5" s="97">
        <f t="shared" si="0"/>
        <v>4</v>
      </c>
      <c r="B5" s="271"/>
      <c r="C5" s="106">
        <f t="shared" si="1"/>
        <v>0</v>
      </c>
      <c r="D5" s="262" t="str">
        <f t="shared" si="2"/>
        <v>1 младшая группа</v>
      </c>
    </row>
    <row r="6" spans="1:4">
      <c r="A6" s="97">
        <f t="shared" si="0"/>
        <v>5</v>
      </c>
      <c r="B6" s="271"/>
      <c r="C6" s="106">
        <f t="shared" si="1"/>
        <v>0</v>
      </c>
      <c r="D6" s="262" t="str">
        <f t="shared" si="2"/>
        <v>1 младшая группа</v>
      </c>
    </row>
    <row r="7" spans="1:4">
      <c r="A7" s="97">
        <f t="shared" si="0"/>
        <v>6</v>
      </c>
      <c r="B7" s="271"/>
      <c r="C7" s="106">
        <f t="shared" si="1"/>
        <v>0</v>
      </c>
      <c r="D7" s="262" t="str">
        <f t="shared" si="2"/>
        <v>1 младшая группа</v>
      </c>
    </row>
    <row r="8" spans="1:4">
      <c r="A8" s="97">
        <f t="shared" si="0"/>
        <v>7</v>
      </c>
      <c r="B8" s="271"/>
      <c r="C8" s="106">
        <f t="shared" si="1"/>
        <v>0</v>
      </c>
      <c r="D8" s="262" t="str">
        <f t="shared" si="2"/>
        <v>1 младшая группа</v>
      </c>
    </row>
    <row r="9" spans="1:4">
      <c r="A9" s="97">
        <f t="shared" si="0"/>
        <v>8</v>
      </c>
      <c r="B9" s="271"/>
      <c r="C9" s="106">
        <f t="shared" si="1"/>
        <v>0</v>
      </c>
      <c r="D9" s="262" t="str">
        <f t="shared" si="2"/>
        <v>1 младшая группа</v>
      </c>
    </row>
    <row r="10" spans="1:4">
      <c r="A10" s="97">
        <f t="shared" si="0"/>
        <v>9</v>
      </c>
      <c r="B10" s="271"/>
      <c r="C10" s="106">
        <f t="shared" si="1"/>
        <v>0</v>
      </c>
      <c r="D10" s="262" t="str">
        <f t="shared" si="2"/>
        <v>1 младшая группа</v>
      </c>
    </row>
    <row r="11" spans="1:4">
      <c r="A11" s="97">
        <f t="shared" si="0"/>
        <v>10</v>
      </c>
      <c r="B11" s="271"/>
      <c r="C11" s="106">
        <f t="shared" si="1"/>
        <v>0</v>
      </c>
      <c r="D11" s="262" t="str">
        <f t="shared" si="2"/>
        <v>1 младшая группа</v>
      </c>
    </row>
    <row r="12" spans="1:4">
      <c r="A12" s="97">
        <f t="shared" si="0"/>
        <v>11</v>
      </c>
      <c r="B12" s="271"/>
      <c r="C12" s="106">
        <f t="shared" si="1"/>
        <v>0</v>
      </c>
      <c r="D12" s="262" t="str">
        <f t="shared" si="2"/>
        <v>1 младшая группа</v>
      </c>
    </row>
    <row r="13" spans="1:4">
      <c r="A13" s="97">
        <f t="shared" si="0"/>
        <v>12</v>
      </c>
      <c r="B13" s="271"/>
      <c r="C13" s="106">
        <f t="shared" si="1"/>
        <v>0</v>
      </c>
      <c r="D13" s="262" t="str">
        <f t="shared" si="2"/>
        <v>1 младшая группа</v>
      </c>
    </row>
    <row r="14" spans="1:4">
      <c r="A14" s="97">
        <f t="shared" si="0"/>
        <v>13</v>
      </c>
      <c r="B14" s="271"/>
      <c r="C14" s="106">
        <f t="shared" si="1"/>
        <v>0</v>
      </c>
      <c r="D14" s="262" t="str">
        <f t="shared" si="2"/>
        <v>1 младшая группа</v>
      </c>
    </row>
    <row r="15" spans="1:4" ht="16.5" customHeight="1">
      <c r="A15" s="97">
        <f t="shared" si="0"/>
        <v>14</v>
      </c>
      <c r="B15" s="271"/>
      <c r="C15" s="106">
        <f t="shared" si="1"/>
        <v>0</v>
      </c>
      <c r="D15" s="262" t="str">
        <f t="shared" si="2"/>
        <v>1 младшая группа</v>
      </c>
    </row>
    <row r="16" spans="1:4">
      <c r="A16" s="97">
        <f t="shared" si="0"/>
        <v>15</v>
      </c>
      <c r="B16" s="271"/>
      <c r="C16" s="106">
        <f t="shared" si="1"/>
        <v>0</v>
      </c>
      <c r="D16" s="262" t="str">
        <f t="shared" si="2"/>
        <v>1 младшая группа</v>
      </c>
    </row>
    <row r="17" spans="1:4">
      <c r="A17" s="97">
        <f t="shared" si="0"/>
        <v>16</v>
      </c>
      <c r="B17" s="271"/>
      <c r="C17" s="106">
        <f t="shared" si="1"/>
        <v>0</v>
      </c>
      <c r="D17" s="262" t="str">
        <f t="shared" si="2"/>
        <v>1 младшая группа</v>
      </c>
    </row>
    <row r="18" spans="1:4">
      <c r="A18" s="97">
        <f t="shared" si="0"/>
        <v>17</v>
      </c>
      <c r="B18" s="271"/>
      <c r="C18" s="106">
        <f t="shared" si="1"/>
        <v>0</v>
      </c>
      <c r="D18" s="262" t="str">
        <f t="shared" si="2"/>
        <v>1 младшая группа</v>
      </c>
    </row>
    <row r="19" spans="1:4">
      <c r="A19" s="97">
        <f t="shared" si="0"/>
        <v>18</v>
      </c>
      <c r="B19" s="271"/>
      <c r="C19" s="106">
        <f t="shared" si="1"/>
        <v>0</v>
      </c>
      <c r="D19" s="262" t="str">
        <f t="shared" si="2"/>
        <v>1 младшая группа</v>
      </c>
    </row>
    <row r="20" spans="1:4">
      <c r="A20" s="97">
        <f t="shared" si="0"/>
        <v>19</v>
      </c>
      <c r="B20" s="271"/>
      <c r="C20" s="106">
        <f t="shared" si="1"/>
        <v>0</v>
      </c>
      <c r="D20" s="262" t="str">
        <f t="shared" si="2"/>
        <v>1 младшая группа</v>
      </c>
    </row>
    <row r="21" spans="1:4">
      <c r="A21" s="97">
        <f t="shared" si="0"/>
        <v>20</v>
      </c>
      <c r="B21" s="271"/>
      <c r="C21" s="106">
        <f t="shared" si="1"/>
        <v>0</v>
      </c>
      <c r="D21" s="262" t="str">
        <f t="shared" si="2"/>
        <v>1 младшая группа</v>
      </c>
    </row>
    <row r="22" spans="1:4">
      <c r="A22" s="97">
        <f t="shared" si="0"/>
        <v>21</v>
      </c>
      <c r="B22" s="271"/>
      <c r="C22" s="106">
        <f t="shared" si="1"/>
        <v>0</v>
      </c>
      <c r="D22" s="262" t="str">
        <f t="shared" si="2"/>
        <v>1 младшая группа</v>
      </c>
    </row>
    <row r="23" spans="1:4">
      <c r="A23" s="97">
        <f t="shared" si="0"/>
        <v>22</v>
      </c>
      <c r="B23" s="271"/>
      <c r="C23" s="106">
        <f t="shared" si="1"/>
        <v>0</v>
      </c>
      <c r="D23" s="262" t="str">
        <f t="shared" si="2"/>
        <v>1 младшая группа</v>
      </c>
    </row>
    <row r="24" spans="1:4">
      <c r="A24" s="97">
        <f t="shared" si="0"/>
        <v>23</v>
      </c>
      <c r="B24" s="271"/>
      <c r="C24" s="106">
        <f t="shared" si="1"/>
        <v>0</v>
      </c>
      <c r="D24" s="262" t="str">
        <f t="shared" si="2"/>
        <v>1 младшая группа</v>
      </c>
    </row>
    <row r="25" spans="1:4">
      <c r="A25" s="97">
        <f t="shared" si="0"/>
        <v>24</v>
      </c>
      <c r="B25" s="271"/>
      <c r="C25" s="106">
        <f t="shared" si="1"/>
        <v>0</v>
      </c>
      <c r="D25" s="262" t="str">
        <f t="shared" si="2"/>
        <v>1 младшая группа</v>
      </c>
    </row>
    <row r="26" spans="1:4">
      <c r="A26" s="97">
        <f t="shared" si="0"/>
        <v>25</v>
      </c>
      <c r="B26" s="270"/>
      <c r="C26" s="106">
        <f t="shared" si="1"/>
        <v>0</v>
      </c>
      <c r="D26" s="262" t="str">
        <f t="shared" si="2"/>
        <v>1 младшая группа</v>
      </c>
    </row>
    <row r="27" spans="1:4">
      <c r="A27" s="97">
        <f t="shared" si="0"/>
        <v>26</v>
      </c>
      <c r="B27" s="270"/>
      <c r="C27" s="106">
        <f t="shared" si="1"/>
        <v>0</v>
      </c>
      <c r="D27" s="262" t="str">
        <f t="shared" si="2"/>
        <v>1 младшая группа</v>
      </c>
    </row>
    <row r="28" spans="1:4">
      <c r="A28" s="97">
        <f t="shared" si="0"/>
        <v>27</v>
      </c>
      <c r="B28" s="109"/>
      <c r="C28" s="106">
        <f t="shared" si="1"/>
        <v>0</v>
      </c>
      <c r="D28" s="262" t="str">
        <f t="shared" si="2"/>
        <v>1 младшая группа</v>
      </c>
    </row>
    <row r="29" spans="1:4">
      <c r="A29" s="97">
        <f t="shared" si="0"/>
        <v>28</v>
      </c>
      <c r="B29" s="152"/>
      <c r="C29" s="106">
        <f t="shared" si="1"/>
        <v>0</v>
      </c>
      <c r="D29" s="262" t="str">
        <f t="shared" si="2"/>
        <v>1 младшая группа</v>
      </c>
    </row>
    <row r="30" spans="1:4">
      <c r="A30" s="97">
        <f t="shared" si="0"/>
        <v>29</v>
      </c>
      <c r="B30" s="152"/>
      <c r="C30" s="106">
        <f t="shared" si="1"/>
        <v>0</v>
      </c>
      <c r="D30" s="262" t="str">
        <f t="shared" si="2"/>
        <v>1 младшая группа</v>
      </c>
    </row>
    <row r="31" spans="1:4">
      <c r="A31" s="97">
        <f t="shared" si="0"/>
        <v>30</v>
      </c>
      <c r="B31" s="152"/>
      <c r="C31" s="106">
        <f t="shared" si="1"/>
        <v>0</v>
      </c>
      <c r="D31" s="262" t="str">
        <f t="shared" si="2"/>
        <v>1 младшая группа</v>
      </c>
    </row>
    <row r="32" spans="1:4">
      <c r="A32" s="97">
        <f t="shared" si="0"/>
        <v>31</v>
      </c>
      <c r="B32" s="152"/>
      <c r="C32" s="106">
        <f t="shared" si="1"/>
        <v>0</v>
      </c>
      <c r="D32" s="262" t="str">
        <f t="shared" si="2"/>
        <v>1 младшая группа</v>
      </c>
    </row>
    <row r="33" spans="1:4">
      <c r="A33" s="97">
        <f t="shared" si="0"/>
        <v>32</v>
      </c>
      <c r="B33" s="152"/>
      <c r="C33" s="106">
        <f t="shared" si="1"/>
        <v>0</v>
      </c>
      <c r="D33" s="262" t="str">
        <f t="shared" si="2"/>
        <v>1 младшая группа</v>
      </c>
    </row>
    <row r="34" spans="1:4">
      <c r="A34" s="97">
        <f t="shared" si="0"/>
        <v>33</v>
      </c>
      <c r="B34" s="152"/>
      <c r="C34" s="106">
        <f t="shared" si="1"/>
        <v>0</v>
      </c>
      <c r="D34" s="262" t="str">
        <f t="shared" si="2"/>
        <v>1 младшая группа</v>
      </c>
    </row>
    <row r="35" spans="1:4">
      <c r="A35" s="97">
        <f t="shared" si="0"/>
        <v>34</v>
      </c>
      <c r="B35" s="152"/>
      <c r="C35" s="106">
        <f t="shared" si="1"/>
        <v>0</v>
      </c>
      <c r="D35" s="262" t="str">
        <f t="shared" si="2"/>
        <v>1 младшая группа</v>
      </c>
    </row>
    <row r="36" spans="1:4">
      <c r="A36" s="97">
        <f t="shared" si="0"/>
        <v>35</v>
      </c>
      <c r="B36" s="152"/>
      <c r="C36" s="106">
        <f t="shared" si="1"/>
        <v>0</v>
      </c>
      <c r="D36" s="262" t="str">
        <f t="shared" si="2"/>
        <v>1 младшая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0" t="e">
        <f>#REF!</f>
        <v>#REF!</v>
      </c>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row>
    <row r="2" spans="1:30">
      <c r="E2" s="324" t="s">
        <v>6</v>
      </c>
      <c r="F2" s="324"/>
      <c r="G2" s="324"/>
      <c r="H2" s="324"/>
      <c r="I2" s="324"/>
      <c r="J2" s="324"/>
      <c r="K2" s="324"/>
      <c r="L2" s="324"/>
      <c r="M2" s="324"/>
      <c r="N2" s="324"/>
      <c r="O2" s="324"/>
      <c r="P2" s="324"/>
      <c r="Q2" s="324" t="s">
        <v>10</v>
      </c>
      <c r="R2" s="324"/>
      <c r="S2" s="324"/>
      <c r="T2" s="324"/>
      <c r="U2" s="324"/>
      <c r="V2" s="324"/>
      <c r="W2" s="324"/>
      <c r="X2" s="324"/>
      <c r="Y2" s="324"/>
      <c r="Z2" s="324"/>
      <c r="AA2" s="324"/>
      <c r="AB2" s="324"/>
      <c r="AC2" s="1"/>
      <c r="AD2" s="1"/>
    </row>
    <row r="3" spans="1:30">
      <c r="A3" s="1" t="str">
        <f>список!A1</f>
        <v>№</v>
      </c>
      <c r="B3" s="1" t="str">
        <f>список!B1</f>
        <v>Фамилия, имя воспитанника</v>
      </c>
      <c r="C3" s="1" t="str">
        <f>список!C1</f>
        <v xml:space="preserve">дата </v>
      </c>
      <c r="D3" s="1" t="str">
        <f>список!D1</f>
        <v>группа</v>
      </c>
      <c r="E3" s="324">
        <v>29</v>
      </c>
      <c r="F3" s="324"/>
      <c r="G3" s="324">
        <v>30</v>
      </c>
      <c r="H3" s="324"/>
      <c r="I3" s="324">
        <v>31</v>
      </c>
      <c r="J3" s="324"/>
      <c r="K3" s="324">
        <v>32</v>
      </c>
      <c r="L3" s="324"/>
      <c r="M3" s="324">
        <v>33</v>
      </c>
      <c r="N3" s="324"/>
      <c r="O3" s="341">
        <v>34</v>
      </c>
      <c r="P3" s="342"/>
      <c r="Q3" s="325">
        <v>29</v>
      </c>
      <c r="R3" s="325"/>
      <c r="S3" s="325">
        <v>30</v>
      </c>
      <c r="T3" s="325"/>
      <c r="U3" s="325">
        <v>31</v>
      </c>
      <c r="V3" s="325"/>
      <c r="W3" s="325">
        <v>32</v>
      </c>
      <c r="X3" s="325"/>
      <c r="Y3" s="325">
        <v>33</v>
      </c>
      <c r="Z3" s="325"/>
      <c r="AA3" s="326">
        <v>34</v>
      </c>
      <c r="AB3" s="327"/>
      <c r="AC3" s="1"/>
      <c r="AD3" s="1"/>
    </row>
    <row r="4" spans="1:30">
      <c r="A4" s="1">
        <f>список!A2</f>
        <v>1</v>
      </c>
      <c r="B4" s="1">
        <f>список!B2</f>
        <v>0</v>
      </c>
      <c r="C4" s="1">
        <f>список!C2</f>
        <v>0</v>
      </c>
      <c r="D4" s="13" t="str">
        <f>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0" t="e">
        <f>#REF!</f>
        <v>#REF!</v>
      </c>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row>
    <row r="2" spans="1:30">
      <c r="E2" s="324" t="s">
        <v>6</v>
      </c>
      <c r="F2" s="324"/>
      <c r="G2" s="324"/>
      <c r="H2" s="324"/>
      <c r="I2" s="324"/>
      <c r="J2" s="324"/>
      <c r="K2" s="324"/>
      <c r="L2" s="324"/>
      <c r="M2" s="324"/>
      <c r="N2" s="324"/>
      <c r="O2" s="324"/>
      <c r="P2" s="324"/>
      <c r="Q2" s="324" t="s">
        <v>10</v>
      </c>
      <c r="R2" s="324"/>
      <c r="S2" s="324"/>
      <c r="T2" s="324"/>
      <c r="U2" s="324"/>
      <c r="V2" s="324"/>
      <c r="W2" s="324"/>
      <c r="X2" s="324"/>
      <c r="Y2" s="324"/>
      <c r="Z2" s="324"/>
      <c r="AA2" s="324"/>
      <c r="AB2" s="324"/>
      <c r="AC2" s="1"/>
      <c r="AD2" s="1"/>
    </row>
    <row r="3" spans="1:30">
      <c r="A3" s="1" t="str">
        <f>список!A1</f>
        <v>№</v>
      </c>
      <c r="B3" s="1" t="str">
        <f>список!B1</f>
        <v>Фамилия, имя воспитанника</v>
      </c>
      <c r="C3" s="1" t="str">
        <f>список!C1</f>
        <v xml:space="preserve">дата </v>
      </c>
      <c r="D3" s="1" t="str">
        <f>список!D1</f>
        <v>группа</v>
      </c>
      <c r="E3" s="324">
        <v>29</v>
      </c>
      <c r="F3" s="324"/>
      <c r="G3" s="324">
        <v>30</v>
      </c>
      <c r="H3" s="324"/>
      <c r="I3" s="324">
        <v>31</v>
      </c>
      <c r="J3" s="324"/>
      <c r="K3" s="324">
        <v>32</v>
      </c>
      <c r="L3" s="324"/>
      <c r="M3" s="324">
        <v>33</v>
      </c>
      <c r="N3" s="324"/>
      <c r="O3" s="341">
        <v>34</v>
      </c>
      <c r="P3" s="342"/>
      <c r="Q3" s="325">
        <v>29</v>
      </c>
      <c r="R3" s="325"/>
      <c r="S3" s="325">
        <v>30</v>
      </c>
      <c r="T3" s="325"/>
      <c r="U3" s="325">
        <v>31</v>
      </c>
      <c r="V3" s="325"/>
      <c r="W3" s="325">
        <v>32</v>
      </c>
      <c r="X3" s="325"/>
      <c r="Y3" s="325">
        <v>33</v>
      </c>
      <c r="Z3" s="325"/>
      <c r="AA3" s="326">
        <v>34</v>
      </c>
      <c r="AB3" s="327"/>
      <c r="AC3" s="1"/>
      <c r="AD3" s="1"/>
    </row>
    <row r="4" spans="1:30">
      <c r="A4" s="1">
        <f>список!A2</f>
        <v>1</v>
      </c>
      <c r="B4" s="1" t="str">
        <f>IF(список!B2="","",список!B2)</f>
        <v/>
      </c>
      <c r="C4" s="1" t="str">
        <f>IF(список!C2="","",список!C2)</f>
        <v/>
      </c>
      <c r="D4" s="13" t="str">
        <f>IF(список!D2="","",список!D2)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5" t="e">
        <f>#REF!</f>
        <v>#REF!</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row>
    <row r="2" spans="1:28">
      <c r="A2" s="1" t="str">
        <f>список!A1</f>
        <v>№</v>
      </c>
      <c r="B2" s="1" t="str">
        <f>список!B1</f>
        <v>Фамилия, имя воспитанника</v>
      </c>
      <c r="C2" s="1" t="str">
        <f>список!C1</f>
        <v xml:space="preserve">дата </v>
      </c>
      <c r="D2" s="1" t="str">
        <f>список!D1</f>
        <v>группа</v>
      </c>
      <c r="E2" s="324"/>
      <c r="F2" s="324"/>
      <c r="G2" s="324"/>
      <c r="H2" s="324"/>
      <c r="I2" s="324"/>
      <c r="J2" s="324"/>
    </row>
    <row r="3" spans="1:28">
      <c r="A3" s="1">
        <f>список!A2</f>
        <v>1</v>
      </c>
      <c r="B3" s="1" t="str">
        <f>IF(список!B2="","",список!B2)</f>
        <v/>
      </c>
      <c r="C3" s="1" t="str">
        <f>IF(список!C2="","",список!C2)</f>
        <v/>
      </c>
      <c r="D3" s="13" t="str">
        <f>IF(список!D2="","",список!D2)</f>
        <v>1 младшая группа</v>
      </c>
      <c r="E3" s="324">
        <f>'[1]сырые баллы'!AM3</f>
        <v>35</v>
      </c>
      <c r="F3" s="324"/>
      <c r="G3" s="324">
        <f>'[1]сырые баллы'!AN3</f>
        <v>36</v>
      </c>
      <c r="H3" s="324"/>
      <c r="I3" s="324">
        <f>'[1]сырые баллы'!AO3</f>
        <v>37</v>
      </c>
      <c r="J3" s="324"/>
      <c r="L3" s="343" t="s">
        <v>5</v>
      </c>
      <c r="M3" s="346"/>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3" t="e">
        <f>IF(K4="","",IF(K4&gt;=24,"6 уровень",IF(AND(K4&gt;=18,K4&lt;24),"5 уровень",IF(AND(K4&gt;=13,K4&lt;18),"4 уровень",IF(AND(K4&gt;=9,K4&lt;13),"3 уровень",IF(AND(K4&gt;=3,K4&lt;9),"2 уровень","1 уровень"))))))</f>
        <v>#REF!</v>
      </c>
      <c r="M4" s="344"/>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3" t="e">
        <f t="shared" ref="L5:L33" si="4">IF(K5="","",IF(K5&gt;=24,"6 уровень",IF(AND(K5&gt;=18,K5&lt;24),"5 уровень",IF(AND(K5&gt;=13,K5&lt;18),"4 уровень",IF(AND(K5&gt;=9,K5&lt;13),"3 уровень",IF(AND(K5&gt;=3,K5&lt;9),"2 уровень","1 уровень"))))))</f>
        <v>#REF!</v>
      </c>
      <c r="M5" s="344"/>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3" t="e">
        <f t="shared" si="4"/>
        <v>#REF!</v>
      </c>
      <c r="M6" s="344"/>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3" t="e">
        <f t="shared" si="4"/>
        <v>#REF!</v>
      </c>
      <c r="M7" s="344"/>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3" t="e">
        <f t="shared" si="4"/>
        <v>#REF!</v>
      </c>
      <c r="M8" s="344"/>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3" t="e">
        <f t="shared" si="4"/>
        <v>#REF!</v>
      </c>
      <c r="M9" s="344"/>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3" t="e">
        <f t="shared" si="4"/>
        <v>#REF!</v>
      </c>
      <c r="M10" s="344"/>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3" t="e">
        <f t="shared" si="4"/>
        <v>#REF!</v>
      </c>
      <c r="M11" s="344"/>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3" t="e">
        <f t="shared" si="4"/>
        <v>#REF!</v>
      </c>
      <c r="M12" s="344"/>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3" t="e">
        <f t="shared" si="4"/>
        <v>#REF!</v>
      </c>
      <c r="M13" s="344"/>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3" t="e">
        <f t="shared" si="4"/>
        <v>#REF!</v>
      </c>
      <c r="M14" s="344"/>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3" t="e">
        <f t="shared" si="4"/>
        <v>#REF!</v>
      </c>
      <c r="M15" s="344"/>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3" t="e">
        <f t="shared" si="4"/>
        <v>#REF!</v>
      </c>
      <c r="M16" s="344"/>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3" t="e">
        <f t="shared" si="4"/>
        <v>#REF!</v>
      </c>
      <c r="M17" s="344"/>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3" t="e">
        <f t="shared" si="4"/>
        <v>#REF!</v>
      </c>
      <c r="M18" s="344"/>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3" t="e">
        <f t="shared" si="4"/>
        <v>#REF!</v>
      </c>
      <c r="M19" s="344"/>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3" t="e">
        <f t="shared" si="4"/>
        <v>#REF!</v>
      </c>
      <c r="M20" s="344"/>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3" t="e">
        <f t="shared" si="4"/>
        <v>#REF!</v>
      </c>
      <c r="M21" s="344"/>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3" t="e">
        <f t="shared" si="4"/>
        <v>#REF!</v>
      </c>
      <c r="M22" s="344"/>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3" t="e">
        <f t="shared" si="4"/>
        <v>#REF!</v>
      </c>
      <c r="M23" s="344"/>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3" t="e">
        <f t="shared" si="4"/>
        <v>#REF!</v>
      </c>
      <c r="M24" s="344"/>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3" t="e">
        <f t="shared" si="4"/>
        <v>#REF!</v>
      </c>
      <c r="M25" s="344"/>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3" t="e">
        <f t="shared" si="4"/>
        <v>#REF!</v>
      </c>
      <c r="M26" s="344"/>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3" t="e">
        <f t="shared" si="4"/>
        <v>#REF!</v>
      </c>
      <c r="M27" s="344"/>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3" t="e">
        <f t="shared" si="4"/>
        <v>#REF!</v>
      </c>
      <c r="M28" s="344"/>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3" t="e">
        <f t="shared" si="4"/>
        <v>#REF!</v>
      </c>
      <c r="M29" s="344"/>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3" t="e">
        <f t="shared" si="4"/>
        <v>#REF!</v>
      </c>
      <c r="M30" s="344"/>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3" t="e">
        <f t="shared" si="4"/>
        <v>#REF!</v>
      </c>
      <c r="M31" s="344"/>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3" t="e">
        <f t="shared" si="4"/>
        <v>#REF!</v>
      </c>
      <c r="M32" s="344"/>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3" t="e">
        <f t="shared" si="4"/>
        <v>#REF!</v>
      </c>
      <c r="M33" s="344"/>
    </row>
    <row r="34" spans="1:13">
      <c r="K34" s="2"/>
      <c r="L34" s="343"/>
      <c r="M34" s="344"/>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5" t="e">
        <f>#REF!</f>
        <v>#REF!</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row>
    <row r="2" spans="1:28">
      <c r="A2" s="1" t="str">
        <f>список!A1</f>
        <v>№</v>
      </c>
      <c r="B2" s="1" t="str">
        <f>список!B1</f>
        <v>Фамилия, имя воспитанника</v>
      </c>
      <c r="C2" s="1" t="str">
        <f>список!C1</f>
        <v xml:space="preserve">дата </v>
      </c>
      <c r="D2" s="1" t="str">
        <f>список!D1</f>
        <v>группа</v>
      </c>
      <c r="E2" s="324"/>
      <c r="F2" s="324"/>
      <c r="G2" s="324"/>
      <c r="H2" s="324"/>
      <c r="I2" s="324"/>
      <c r="J2" s="324"/>
    </row>
    <row r="3" spans="1:28">
      <c r="A3" s="1">
        <f>список!A2</f>
        <v>1</v>
      </c>
      <c r="B3" s="1" t="str">
        <f>IF(список!B2="","",список!B2)</f>
        <v/>
      </c>
      <c r="C3" s="1" t="str">
        <f>IF(список!C2="","",список!C2)</f>
        <v/>
      </c>
      <c r="D3" s="13" t="str">
        <f>IF(список!D2="","",список!D2)</f>
        <v>1 младшая группа</v>
      </c>
      <c r="E3" s="324">
        <f>'[1]сырые баллы'!AM3</f>
        <v>35</v>
      </c>
      <c r="F3" s="324"/>
      <c r="G3" s="324">
        <f>'[1]сырые баллы'!AN3</f>
        <v>36</v>
      </c>
      <c r="H3" s="324"/>
      <c r="I3" s="324">
        <f>'[1]сырые баллы'!AO3</f>
        <v>37</v>
      </c>
      <c r="J3" s="324"/>
      <c r="L3" s="343" t="s">
        <v>5</v>
      </c>
      <c r="M3" s="346"/>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3" t="e">
        <f>IF(K4="","",IF(K4&gt;=24,"6 уровень",IF(AND(K4&gt;=18,K4&lt;24),"5 уровень",IF(AND(K4&gt;=13,K4&lt;18),"4 уровень",IF(AND(K4&gt;=9,K4&lt;13),"3 уровень",IF(AND(K4&gt;=3,K4&lt;9),"2 уровень","1 уровень"))))))</f>
        <v>#REF!</v>
      </c>
      <c r="M4" s="344"/>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3" t="e">
        <f t="shared" ref="L5:L33" si="4">IF(K5="","",IF(K5&gt;=24,"6 уровень",IF(AND(K5&gt;=18,K5&lt;24),"5 уровень",IF(AND(K5&gt;=13,K5&lt;18),"4 уровень",IF(AND(K5&gt;=9,K5&lt;13),"3 уровень",IF(AND(K5&gt;=3,K5&lt;9),"2 уровень","1 уровень"))))))</f>
        <v>#REF!</v>
      </c>
      <c r="M5" s="344"/>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3" t="e">
        <f t="shared" si="4"/>
        <v>#REF!</v>
      </c>
      <c r="M6" s="344"/>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3" t="e">
        <f t="shared" si="4"/>
        <v>#REF!</v>
      </c>
      <c r="M7" s="344"/>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3" t="e">
        <f t="shared" si="4"/>
        <v>#REF!</v>
      </c>
      <c r="M8" s="344"/>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3" t="e">
        <f t="shared" si="4"/>
        <v>#REF!</v>
      </c>
      <c r="M9" s="344"/>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3" t="e">
        <f t="shared" si="4"/>
        <v>#REF!</v>
      </c>
      <c r="M10" s="344"/>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3" t="e">
        <f t="shared" si="4"/>
        <v>#REF!</v>
      </c>
      <c r="M11" s="344"/>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3" t="e">
        <f t="shared" si="4"/>
        <v>#REF!</v>
      </c>
      <c r="M12" s="344"/>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3" t="e">
        <f t="shared" si="4"/>
        <v>#REF!</v>
      </c>
      <c r="M13" s="344"/>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3" t="e">
        <f t="shared" si="4"/>
        <v>#REF!</v>
      </c>
      <c r="M14" s="344"/>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3" t="e">
        <f t="shared" si="4"/>
        <v>#REF!</v>
      </c>
      <c r="M15" s="344"/>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3" t="e">
        <f t="shared" si="4"/>
        <v>#REF!</v>
      </c>
      <c r="M16" s="344"/>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3" t="e">
        <f t="shared" si="4"/>
        <v>#REF!</v>
      </c>
      <c r="M17" s="344"/>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3" t="e">
        <f t="shared" si="4"/>
        <v>#REF!</v>
      </c>
      <c r="M18" s="344"/>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3" t="e">
        <f t="shared" si="4"/>
        <v>#REF!</v>
      </c>
      <c r="M19" s="344"/>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3" t="e">
        <f t="shared" si="4"/>
        <v>#REF!</v>
      </c>
      <c r="M20" s="344"/>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3" t="e">
        <f t="shared" si="4"/>
        <v>#REF!</v>
      </c>
      <c r="M21" s="344"/>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3" t="e">
        <f t="shared" si="4"/>
        <v>#REF!</v>
      </c>
      <c r="M22" s="344"/>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3" t="e">
        <f t="shared" si="4"/>
        <v>#REF!</v>
      </c>
      <c r="M23" s="344"/>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3" t="e">
        <f t="shared" si="4"/>
        <v>#REF!</v>
      </c>
      <c r="M24" s="344"/>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3" t="e">
        <f t="shared" si="4"/>
        <v>#REF!</v>
      </c>
      <c r="M25" s="344"/>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3" t="e">
        <f t="shared" si="4"/>
        <v>#REF!</v>
      </c>
      <c r="M26" s="344"/>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3" t="e">
        <f t="shared" si="4"/>
        <v>#REF!</v>
      </c>
      <c r="M27" s="344"/>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3" t="e">
        <f t="shared" si="4"/>
        <v>#REF!</v>
      </c>
      <c r="M28" s="344"/>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3" t="e">
        <f t="shared" si="4"/>
        <v>#REF!</v>
      </c>
      <c r="M29" s="344"/>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3" t="e">
        <f t="shared" si="4"/>
        <v>#REF!</v>
      </c>
      <c r="M30" s="344"/>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3" t="e">
        <f t="shared" si="4"/>
        <v>#REF!</v>
      </c>
      <c r="M31" s="344"/>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3" t="e">
        <f t="shared" si="4"/>
        <v>#REF!</v>
      </c>
      <c r="M32" s="344"/>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3" t="e">
        <f t="shared" si="4"/>
        <v>#REF!</v>
      </c>
      <c r="M33" s="344"/>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topLeftCell="A4" zoomScale="80" zoomScaleNormal="80" workbookViewId="0">
      <selection activeCell="I4" sqref="I4:J32"/>
    </sheetView>
  </sheetViews>
  <sheetFormatPr defaultColWidth="9.140625" defaultRowHeight="15"/>
  <cols>
    <col min="1" max="1" width="9.140625" style="97"/>
    <col min="2" max="2" width="22.5703125" style="97" customWidth="1"/>
    <col min="3" max="16384" width="9.140625" style="97"/>
  </cols>
  <sheetData>
    <row r="1" spans="1:13">
      <c r="A1" s="347" t="s">
        <v>128</v>
      </c>
      <c r="B1" s="347"/>
      <c r="C1" s="347"/>
      <c r="D1" s="347"/>
      <c r="E1" s="347"/>
      <c r="F1" s="347"/>
      <c r="G1" s="347"/>
      <c r="H1" s="347"/>
      <c r="I1" s="347"/>
      <c r="J1" s="347"/>
      <c r="K1" s="347"/>
      <c r="L1" s="347"/>
    </row>
    <row r="2" spans="1:13" ht="69" customHeight="1" thickBot="1">
      <c r="A2" s="283" t="str">
        <f>список!A1</f>
        <v>№</v>
      </c>
      <c r="B2" s="356" t="str">
        <f>список!B1</f>
        <v>Фамилия, имя воспитанника</v>
      </c>
      <c r="C2" s="358" t="str">
        <f>[2]список!C1</f>
        <v xml:space="preserve">дата </v>
      </c>
      <c r="D2" s="281" t="s">
        <v>129</v>
      </c>
      <c r="E2" s="281"/>
      <c r="F2" s="281"/>
      <c r="G2" s="348"/>
      <c r="H2" s="348"/>
      <c r="I2" s="349" t="s">
        <v>216</v>
      </c>
      <c r="J2" s="350"/>
      <c r="K2" s="350"/>
      <c r="L2" s="351"/>
    </row>
    <row r="3" spans="1:13" s="101" customFormat="1" ht="250.5" customHeight="1" thickBot="1">
      <c r="A3" s="284"/>
      <c r="B3" s="357"/>
      <c r="C3" s="359"/>
      <c r="D3" s="169" t="s">
        <v>177</v>
      </c>
      <c r="E3" s="169" t="s">
        <v>178</v>
      </c>
      <c r="F3" s="169" t="s">
        <v>179</v>
      </c>
      <c r="G3" s="352" t="s">
        <v>0</v>
      </c>
      <c r="H3" s="353"/>
      <c r="I3" s="169" t="s">
        <v>180</v>
      </c>
      <c r="J3" s="169" t="s">
        <v>181</v>
      </c>
      <c r="K3" s="354" t="s">
        <v>0</v>
      </c>
      <c r="L3" s="355"/>
      <c r="M3" s="172"/>
    </row>
    <row r="4" spans="1:13">
      <c r="A4" s="97">
        <f>список!A2</f>
        <v>1</v>
      </c>
      <c r="B4" s="106" t="str">
        <f>IF(список!B2="","",список!B2)</f>
        <v/>
      </c>
      <c r="C4" s="106" t="str">
        <f>IF(список!C2="","",список!C2)</f>
        <v/>
      </c>
      <c r="D4" s="193"/>
      <c r="E4" s="193"/>
      <c r="F4" s="194"/>
      <c r="G4" s="234" t="str">
        <f>IF(D4="","",IF(E4="","",IF(F4="","",SUM(D4:F4)/3)))</f>
        <v/>
      </c>
      <c r="H4" s="235" t="str">
        <f>IF(G4="","",IF(G4&gt;1.5,"сформирован",IF(G4&lt;0.5,"не сформирован", "в стадии формирования")))</f>
        <v/>
      </c>
      <c r="I4" s="193"/>
      <c r="J4" s="194"/>
      <c r="K4" s="234" t="str">
        <f>IF(I4="","",IF(J4="","",SUM(I4:J4)/2))</f>
        <v/>
      </c>
      <c r="L4" s="235" t="str">
        <f>IF(K4="","",IF(K4&gt;1.5,"сформирован",IF(K4&lt;0.5,"не сформирован", "в стадии формирования")))</f>
        <v/>
      </c>
      <c r="M4" s="167"/>
    </row>
    <row r="5" spans="1:13">
      <c r="A5" s="97">
        <f>список!A3</f>
        <v>2</v>
      </c>
      <c r="B5" s="106" t="str">
        <f>IF(список!B3="","",список!B3)</f>
        <v/>
      </c>
      <c r="C5" s="106">
        <f>IF(список!C3="","",список!C3)</f>
        <v>0</v>
      </c>
      <c r="D5" s="195"/>
      <c r="E5" s="195"/>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f>IF(список!C4="","",список!C4)</f>
        <v>0</v>
      </c>
      <c r="D6" s="195"/>
      <c r="E6" s="195"/>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f>IF(список!C5="","",список!C5)</f>
        <v>0</v>
      </c>
      <c r="D7" s="195"/>
      <c r="E7" s="195"/>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f>IF(список!C6="","",список!C6)</f>
        <v>0</v>
      </c>
      <c r="D8" s="195"/>
      <c r="E8" s="195"/>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f>IF(список!C7="","",список!C7)</f>
        <v>0</v>
      </c>
      <c r="D9" s="195"/>
      <c r="E9" s="195"/>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f>IF(список!C8="","",список!C8)</f>
        <v>0</v>
      </c>
      <c r="D10" s="195"/>
      <c r="E10" s="195"/>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f>IF(список!C9="","",список!C9)</f>
        <v>0</v>
      </c>
      <c r="D11" s="195"/>
      <c r="E11" s="195"/>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f>IF(список!C10="","",список!C10)</f>
        <v>0</v>
      </c>
      <c r="D12" s="195"/>
      <c r="E12" s="195"/>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f>IF(список!C11="","",список!C11)</f>
        <v>0</v>
      </c>
      <c r="D13" s="195"/>
      <c r="E13" s="195"/>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f>IF(список!C12="","",список!C12)</f>
        <v>0</v>
      </c>
      <c r="D14" s="195"/>
      <c r="E14" s="195"/>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f>IF(список!C13="","",список!C13)</f>
        <v>0</v>
      </c>
      <c r="D15" s="195"/>
      <c r="E15" s="195"/>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f>IF(список!C14="","",список!C14)</f>
        <v>0</v>
      </c>
      <c r="D16" s="195"/>
      <c r="E16" s="195"/>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f>IF(список!C15="","",список!C15)</f>
        <v>0</v>
      </c>
      <c r="D17" s="195"/>
      <c r="E17" s="195"/>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f>IF(список!C16="","",список!C16)</f>
        <v>0</v>
      </c>
      <c r="D18" s="195"/>
      <c r="E18" s="195"/>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f>IF(список!C17="","",список!C17)</f>
        <v>0</v>
      </c>
      <c r="D19" s="195"/>
      <c r="E19" s="195"/>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f>IF(список!C18="","",список!C18)</f>
        <v>0</v>
      </c>
      <c r="D20" s="195"/>
      <c r="E20" s="195"/>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f>IF(список!C19="","",список!C19)</f>
        <v>0</v>
      </c>
      <c r="D21" s="195"/>
      <c r="E21" s="195"/>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f>IF(список!C20="","",список!C20)</f>
        <v>0</v>
      </c>
      <c r="D22" s="195"/>
      <c r="E22" s="195"/>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f>IF(список!C21="","",список!C21)</f>
        <v>0</v>
      </c>
      <c r="D23" s="195"/>
      <c r="E23" s="195"/>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f>IF(список!C22="","",список!C22)</f>
        <v>0</v>
      </c>
      <c r="D24" s="195"/>
      <c r="E24" s="195"/>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f>IF(список!C23="","",список!C23)</f>
        <v>0</v>
      </c>
      <c r="D25" s="195"/>
      <c r="E25" s="195"/>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f>IF(список!C24="","",список!C24)</f>
        <v>0</v>
      </c>
      <c r="D26" s="195"/>
      <c r="E26" s="195"/>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f>IF(список!C25="","",список!C25)</f>
        <v>0</v>
      </c>
      <c r="D27" s="195"/>
      <c r="E27" s="195"/>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f>IF(список!C26="","",список!C26)</f>
        <v>0</v>
      </c>
      <c r="D28" s="195"/>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f>IF(список!C27="","",список!C27)</f>
        <v>0</v>
      </c>
      <c r="D29" s="195"/>
      <c r="E29" s="196"/>
      <c r="F29" s="196"/>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f>IF(список!C28="","",список!C28)</f>
        <v>0</v>
      </c>
      <c r="D30" s="195"/>
      <c r="E30" s="195"/>
      <c r="F30" s="196"/>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f>IF(список!C29="","",список!C29)</f>
        <v>0</v>
      </c>
      <c r="D31" s="195"/>
      <c r="E31" s="195"/>
      <c r="F31" s="196"/>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f>IF(список!C30="","",список!C30)</f>
        <v>0</v>
      </c>
      <c r="D32" s="195"/>
      <c r="E32" s="196"/>
      <c r="F32" s="198"/>
      <c r="G32" s="173" t="str">
        <f t="shared" si="0"/>
        <v/>
      </c>
      <c r="H32" s="170" t="str">
        <f t="shared" si="1"/>
        <v/>
      </c>
      <c r="I32" s="196"/>
      <c r="J32" s="198"/>
      <c r="K32" s="173" t="str">
        <f t="shared" si="2"/>
        <v/>
      </c>
      <c r="L32" s="170" t="str">
        <f t="shared" si="3"/>
        <v/>
      </c>
      <c r="M32" s="167"/>
    </row>
    <row r="33" spans="1:13">
      <c r="A33" s="97">
        <f>список!A31</f>
        <v>30</v>
      </c>
      <c r="B33" s="106" t="str">
        <f>IF(список!B31="","",список!B31)</f>
        <v/>
      </c>
      <c r="C33" s="106">
        <f>IF(список!C31="","",список!C31)</f>
        <v>0</v>
      </c>
      <c r="D33" s="98"/>
      <c r="E33" s="98"/>
      <c r="F33" s="154"/>
      <c r="G33" s="173" t="str">
        <f t="shared" si="0"/>
        <v/>
      </c>
      <c r="H33" s="170" t="str">
        <f t="shared" si="1"/>
        <v/>
      </c>
      <c r="I33" s="155"/>
      <c r="J33" s="154"/>
      <c r="K33" s="173" t="str">
        <f t="shared" si="2"/>
        <v/>
      </c>
      <c r="L33" s="170" t="str">
        <f t="shared" si="3"/>
        <v/>
      </c>
      <c r="M33" s="167"/>
    </row>
    <row r="34" spans="1:13">
      <c r="A34" s="97">
        <f>список!A32</f>
        <v>31</v>
      </c>
      <c r="B34" s="106" t="str">
        <f>IF(список!B32="","",список!B32)</f>
        <v/>
      </c>
      <c r="C34" s="106">
        <f>IF(список!C32="","",список!C32)</f>
        <v>0</v>
      </c>
      <c r="D34" s="98"/>
      <c r="E34" s="98"/>
      <c r="F34" s="154"/>
      <c r="G34" s="173" t="str">
        <f t="shared" si="0"/>
        <v/>
      </c>
      <c r="H34" s="170" t="str">
        <f t="shared" si="1"/>
        <v/>
      </c>
      <c r="I34" s="155"/>
      <c r="J34" s="154"/>
      <c r="K34" s="173" t="str">
        <f t="shared" si="2"/>
        <v/>
      </c>
      <c r="L34" s="170" t="str">
        <f t="shared" si="3"/>
        <v/>
      </c>
      <c r="M34" s="167"/>
    </row>
    <row r="35" spans="1:13">
      <c r="A35" s="97">
        <f>список!A33</f>
        <v>32</v>
      </c>
      <c r="B35" s="106" t="str">
        <f>IF(список!B33="","",список!B33)</f>
        <v/>
      </c>
      <c r="C35" s="106">
        <f>IF(список!C33="","",список!C33)</f>
        <v>0</v>
      </c>
      <c r="D35" s="98"/>
      <c r="E35" s="98"/>
      <c r="F35" s="154"/>
      <c r="G35" s="173" t="str">
        <f t="shared" si="0"/>
        <v/>
      </c>
      <c r="H35" s="170" t="str">
        <f t="shared" si="1"/>
        <v/>
      </c>
      <c r="I35" s="155"/>
      <c r="J35" s="154"/>
      <c r="K35" s="173" t="str">
        <f t="shared" si="2"/>
        <v/>
      </c>
      <c r="L35" s="170" t="str">
        <f t="shared" si="3"/>
        <v/>
      </c>
      <c r="M35" s="167"/>
    </row>
    <row r="36" spans="1:13">
      <c r="A36" s="97">
        <f>список!A34</f>
        <v>33</v>
      </c>
      <c r="B36" s="106" t="str">
        <f>IF(список!B34="","",список!B34)</f>
        <v/>
      </c>
      <c r="C36" s="106">
        <f>IF(список!C34="","",список!C34)</f>
        <v>0</v>
      </c>
      <c r="D36" s="98"/>
      <c r="E36" s="98"/>
      <c r="F36" s="154"/>
      <c r="G36" s="173" t="str">
        <f t="shared" si="0"/>
        <v/>
      </c>
      <c r="H36" s="170" t="str">
        <f t="shared" si="1"/>
        <v/>
      </c>
      <c r="I36" s="155"/>
      <c r="J36" s="154"/>
      <c r="K36" s="173" t="str">
        <f t="shared" si="2"/>
        <v/>
      </c>
      <c r="L36" s="170" t="str">
        <f t="shared" si="3"/>
        <v/>
      </c>
      <c r="M36" s="167"/>
    </row>
    <row r="37" spans="1:13">
      <c r="A37" s="97">
        <f>список!A35</f>
        <v>34</v>
      </c>
      <c r="B37" s="106" t="str">
        <f>IF(список!B35="","",список!B35)</f>
        <v/>
      </c>
      <c r="C37" s="106">
        <f>IF(список!C35="","",список!C35)</f>
        <v>0</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35</v>
      </c>
      <c r="B38" s="106" t="str">
        <f>IF(список!B36="","",список!B36)</f>
        <v/>
      </c>
      <c r="C38" s="106">
        <f>IF(список!C36="","",список!C36)</f>
        <v>0</v>
      </c>
      <c r="D38" s="98"/>
      <c r="E38" s="98"/>
      <c r="F38" s="154"/>
      <c r="G38" s="236" t="str">
        <f t="shared" si="0"/>
        <v/>
      </c>
      <c r="H38" s="171" t="str">
        <f t="shared" si="1"/>
        <v/>
      </c>
      <c r="I38" s="155"/>
      <c r="J38" s="154"/>
      <c r="K38" s="236" t="str">
        <f t="shared" si="2"/>
        <v/>
      </c>
      <c r="L38" s="171" t="str">
        <f t="shared" si="3"/>
        <v/>
      </c>
      <c r="M38" s="167"/>
    </row>
    <row r="39" spans="1:13">
      <c r="G39" s="99"/>
      <c r="H39" s="99"/>
      <c r="K39" s="99"/>
      <c r="L39" s="249"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zoomScale="80" zoomScaleNormal="80" workbookViewId="0">
      <selection activeCell="L5" sqref="L5:L32"/>
    </sheetView>
  </sheetViews>
  <sheetFormatPr defaultColWidth="9.140625" defaultRowHeight="15"/>
  <cols>
    <col min="1" max="1" width="9.140625" style="97"/>
    <col min="2" max="2" width="22.5703125" style="97" customWidth="1"/>
    <col min="3" max="16384" width="9.140625" style="97"/>
  </cols>
  <sheetData>
    <row r="1" spans="1:15">
      <c r="A1" s="347" t="s">
        <v>127</v>
      </c>
      <c r="B1" s="347"/>
      <c r="C1" s="347"/>
      <c r="D1" s="347"/>
      <c r="E1" s="347"/>
      <c r="F1" s="347"/>
      <c r="G1" s="347"/>
      <c r="H1" s="347"/>
      <c r="I1" s="347"/>
      <c r="J1" s="347"/>
      <c r="K1" s="347"/>
      <c r="L1" s="347"/>
      <c r="M1" s="347"/>
      <c r="N1" s="347"/>
    </row>
    <row r="2" spans="1:15" ht="64.5" customHeight="1" thickBot="1">
      <c r="A2" s="102"/>
      <c r="B2" s="102"/>
      <c r="C2" s="102"/>
      <c r="D2" s="281" t="s">
        <v>125</v>
      </c>
      <c r="E2" s="281"/>
      <c r="F2" s="281"/>
      <c r="G2" s="281"/>
      <c r="H2" s="348"/>
      <c r="I2" s="348"/>
      <c r="J2" s="349" t="s">
        <v>126</v>
      </c>
      <c r="K2" s="350"/>
      <c r="L2" s="350"/>
      <c r="M2" s="350"/>
      <c r="N2" s="351"/>
    </row>
    <row r="3" spans="1:15" ht="43.5" customHeight="1">
      <c r="A3" s="283" t="str">
        <f>список!A1</f>
        <v>№</v>
      </c>
      <c r="B3" s="356" t="str">
        <f>список!B1</f>
        <v>Фамилия, имя воспитанника</v>
      </c>
      <c r="C3" s="358" t="str">
        <f>список!C1</f>
        <v xml:space="preserve">дата </v>
      </c>
      <c r="D3" s="372" t="s">
        <v>182</v>
      </c>
      <c r="E3" s="374" t="s">
        <v>198</v>
      </c>
      <c r="F3" s="374" t="s">
        <v>200</v>
      </c>
      <c r="G3" s="360" t="s">
        <v>199</v>
      </c>
      <c r="H3" s="364" t="s">
        <v>0</v>
      </c>
      <c r="I3" s="365"/>
      <c r="J3" s="370" t="s">
        <v>211</v>
      </c>
      <c r="K3" s="368" t="s">
        <v>183</v>
      </c>
      <c r="L3" s="368" t="s">
        <v>201</v>
      </c>
      <c r="M3" s="352" t="s">
        <v>0</v>
      </c>
      <c r="N3" s="353"/>
      <c r="O3" s="167"/>
    </row>
    <row r="4" spans="1:15" ht="244.5" customHeight="1" thickBot="1">
      <c r="A4" s="284"/>
      <c r="B4" s="357"/>
      <c r="C4" s="359"/>
      <c r="D4" s="373"/>
      <c r="E4" s="375"/>
      <c r="F4" s="375"/>
      <c r="G4" s="361"/>
      <c r="H4" s="366"/>
      <c r="I4" s="367"/>
      <c r="J4" s="371"/>
      <c r="K4" s="369"/>
      <c r="L4" s="369"/>
      <c r="M4" s="362"/>
      <c r="N4" s="363"/>
      <c r="O4" s="167"/>
    </row>
    <row r="5" spans="1:15" s="110" customFormat="1">
      <c r="A5" s="110">
        <f>список!A2</f>
        <v>1</v>
      </c>
      <c r="B5" s="153" t="str">
        <f>IF(список!B2="","",список!B2)</f>
        <v/>
      </c>
      <c r="C5" s="111" t="str">
        <f>IF(список!C2="","",список!C2)</f>
        <v/>
      </c>
      <c r="D5" s="195"/>
      <c r="E5" s="194"/>
      <c r="F5" s="194"/>
      <c r="G5" s="194"/>
      <c r="H5" s="250" t="str">
        <f t="shared" ref="H5:H30" si="0">IF(D5="","",IF(E5="","",IF(G5="","",IF(F5="","",SUM(D5:G5)/4))))</f>
        <v/>
      </c>
      <c r="I5" s="238" t="str">
        <f>IF(H5="","",IF(H5&gt;1.5,"сформирован",IF(H5&lt;0.5,"не сформирован","в стадии формирования")))</f>
        <v/>
      </c>
      <c r="J5" s="194"/>
      <c r="K5" s="194"/>
      <c r="L5" s="194"/>
      <c r="M5" s="259" t="str">
        <f>IF(J5="","",IF(K5="","",IF(L5="","",(SUM(J5:L5)/3))))</f>
        <v/>
      </c>
      <c r="N5" s="239" t="str">
        <f>IF(M5="","",IF(M5&gt;1.5,"сформирован",IF(M5&lt;0.5,"не сформирован", "в стадии формирования")))</f>
        <v/>
      </c>
      <c r="O5" s="168"/>
    </row>
    <row r="6" spans="1:15" s="110" customFormat="1">
      <c r="A6" s="110">
        <f>список!A3</f>
        <v>2</v>
      </c>
      <c r="B6" s="153" t="str">
        <f>IF(список!B3="","",список!B3)</f>
        <v/>
      </c>
      <c r="C6" s="111">
        <f>IF(список!C3="","",список!C3)</f>
        <v>0</v>
      </c>
      <c r="D6" s="195"/>
      <c r="E6" s="196"/>
      <c r="F6" s="196"/>
      <c r="G6" s="196"/>
      <c r="H6" s="251" t="str">
        <f t="shared" si="0"/>
        <v/>
      </c>
      <c r="I6" s="163" t="str">
        <f t="shared" ref="I6:I39" si="1">IF(H6="","",IF(H6&gt;1.5,"сформирован",IF(H6&lt;0.5,"не сформирован","в стадии формирования")))</f>
        <v/>
      </c>
      <c r="J6" s="196"/>
      <c r="K6" s="196"/>
      <c r="L6" s="196"/>
      <c r="M6" s="212"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f>IF(список!C4="","",список!C4)</f>
        <v>0</v>
      </c>
      <c r="D7" s="195"/>
      <c r="E7" s="196"/>
      <c r="F7" s="196"/>
      <c r="G7" s="196"/>
      <c r="H7" s="251" t="str">
        <f t="shared" si="0"/>
        <v/>
      </c>
      <c r="I7" s="163" t="str">
        <f t="shared" si="1"/>
        <v/>
      </c>
      <c r="J7" s="196"/>
      <c r="K7" s="196"/>
      <c r="L7" s="196"/>
      <c r="M7" s="212" t="str">
        <f t="shared" si="2"/>
        <v/>
      </c>
      <c r="N7" s="165" t="str">
        <f t="shared" si="3"/>
        <v/>
      </c>
      <c r="O7" s="168"/>
    </row>
    <row r="8" spans="1:15" s="110" customFormat="1">
      <c r="A8" s="110">
        <f>список!A5</f>
        <v>4</v>
      </c>
      <c r="B8" s="153" t="str">
        <f>IF(список!B5="","",список!B5)</f>
        <v/>
      </c>
      <c r="C8" s="111">
        <f>IF(список!C5="","",список!C5)</f>
        <v>0</v>
      </c>
      <c r="D8" s="195"/>
      <c r="E8" s="196"/>
      <c r="F8" s="196"/>
      <c r="G8" s="196"/>
      <c r="H8" s="251" t="str">
        <f t="shared" si="0"/>
        <v/>
      </c>
      <c r="I8" s="163" t="str">
        <f t="shared" si="1"/>
        <v/>
      </c>
      <c r="J8" s="196"/>
      <c r="K8" s="196"/>
      <c r="L8" s="196"/>
      <c r="M8" s="212" t="str">
        <f t="shared" si="2"/>
        <v/>
      </c>
      <c r="N8" s="165" t="str">
        <f t="shared" si="3"/>
        <v/>
      </c>
      <c r="O8" s="168"/>
    </row>
    <row r="9" spans="1:15" s="110" customFormat="1">
      <c r="A9" s="110">
        <f>список!A6</f>
        <v>5</v>
      </c>
      <c r="B9" s="153" t="str">
        <f>IF(список!B6="","",список!B6)</f>
        <v/>
      </c>
      <c r="C9" s="111">
        <f>IF(список!C6="","",список!C6)</f>
        <v>0</v>
      </c>
      <c r="D9" s="195"/>
      <c r="E9" s="196"/>
      <c r="F9" s="196"/>
      <c r="G9" s="196"/>
      <c r="H9" s="251" t="str">
        <f t="shared" si="0"/>
        <v/>
      </c>
      <c r="I9" s="163" t="str">
        <f t="shared" si="1"/>
        <v/>
      </c>
      <c r="J9" s="196"/>
      <c r="K9" s="196"/>
      <c r="L9" s="196"/>
      <c r="M9" s="212" t="str">
        <f t="shared" si="2"/>
        <v/>
      </c>
      <c r="N9" s="165" t="str">
        <f t="shared" si="3"/>
        <v/>
      </c>
      <c r="O9" s="168"/>
    </row>
    <row r="10" spans="1:15" s="110" customFormat="1">
      <c r="A10" s="110">
        <f>список!A7</f>
        <v>6</v>
      </c>
      <c r="B10" s="153" t="str">
        <f>IF(список!B7="","",список!B7)</f>
        <v/>
      </c>
      <c r="C10" s="111">
        <f>IF(список!C7="","",список!C7)</f>
        <v>0</v>
      </c>
      <c r="D10" s="195"/>
      <c r="E10" s="196"/>
      <c r="F10" s="196"/>
      <c r="G10" s="196"/>
      <c r="H10" s="251" t="str">
        <f t="shared" si="0"/>
        <v/>
      </c>
      <c r="I10" s="163" t="str">
        <f t="shared" si="1"/>
        <v/>
      </c>
      <c r="J10" s="196"/>
      <c r="K10" s="196"/>
      <c r="L10" s="196"/>
      <c r="M10" s="212" t="str">
        <f t="shared" si="2"/>
        <v/>
      </c>
      <c r="N10" s="165" t="str">
        <f t="shared" si="3"/>
        <v/>
      </c>
      <c r="O10" s="168"/>
    </row>
    <row r="11" spans="1:15" s="110" customFormat="1">
      <c r="A11" s="110">
        <f>список!A8</f>
        <v>7</v>
      </c>
      <c r="B11" s="153" t="str">
        <f>IF(список!B8="","",список!B8)</f>
        <v/>
      </c>
      <c r="C11" s="111">
        <f>IF(список!C8="","",список!C8)</f>
        <v>0</v>
      </c>
      <c r="D11" s="195"/>
      <c r="E11" s="196"/>
      <c r="F11" s="196"/>
      <c r="G11" s="196"/>
      <c r="H11" s="251" t="str">
        <f t="shared" si="0"/>
        <v/>
      </c>
      <c r="I11" s="163" t="str">
        <f t="shared" si="1"/>
        <v/>
      </c>
      <c r="J11" s="196"/>
      <c r="K11" s="196"/>
      <c r="L11" s="196"/>
      <c r="M11" s="212" t="str">
        <f t="shared" si="2"/>
        <v/>
      </c>
      <c r="N11" s="165" t="str">
        <f t="shared" si="3"/>
        <v/>
      </c>
      <c r="O11" s="168"/>
    </row>
    <row r="12" spans="1:15" s="110" customFormat="1">
      <c r="A12" s="110">
        <f>список!A9</f>
        <v>8</v>
      </c>
      <c r="B12" s="153" t="str">
        <f>IF(список!B9="","",список!B9)</f>
        <v/>
      </c>
      <c r="C12" s="111">
        <f>IF(список!C9="","",список!C9)</f>
        <v>0</v>
      </c>
      <c r="D12" s="195"/>
      <c r="E12" s="196"/>
      <c r="F12" s="196"/>
      <c r="G12" s="196"/>
      <c r="H12" s="251" t="str">
        <f t="shared" si="0"/>
        <v/>
      </c>
      <c r="I12" s="163" t="str">
        <f t="shared" si="1"/>
        <v/>
      </c>
      <c r="J12" s="196"/>
      <c r="K12" s="196"/>
      <c r="L12" s="196"/>
      <c r="M12" s="212" t="str">
        <f t="shared" si="2"/>
        <v/>
      </c>
      <c r="N12" s="165" t="str">
        <f t="shared" si="3"/>
        <v/>
      </c>
      <c r="O12" s="168"/>
    </row>
    <row r="13" spans="1:15" s="110" customFormat="1">
      <c r="A13" s="110">
        <f>список!A10</f>
        <v>9</v>
      </c>
      <c r="B13" s="153" t="str">
        <f>IF(список!B10="","",список!B10)</f>
        <v/>
      </c>
      <c r="C13" s="111">
        <f>IF(список!C10="","",список!C10)</f>
        <v>0</v>
      </c>
      <c r="D13" s="195"/>
      <c r="E13" s="196"/>
      <c r="F13" s="196"/>
      <c r="G13" s="196"/>
      <c r="H13" s="251" t="str">
        <f t="shared" si="0"/>
        <v/>
      </c>
      <c r="I13" s="163" t="str">
        <f t="shared" si="1"/>
        <v/>
      </c>
      <c r="J13" s="196"/>
      <c r="K13" s="196"/>
      <c r="L13" s="196"/>
      <c r="M13" s="212" t="str">
        <f t="shared" si="2"/>
        <v/>
      </c>
      <c r="N13" s="165" t="str">
        <f t="shared" si="3"/>
        <v/>
      </c>
      <c r="O13" s="168"/>
    </row>
    <row r="14" spans="1:15" s="110" customFormat="1">
      <c r="A14" s="110">
        <f>список!A11</f>
        <v>10</v>
      </c>
      <c r="B14" s="153" t="str">
        <f>IF(список!B11="","",список!B11)</f>
        <v/>
      </c>
      <c r="C14" s="111">
        <f>IF(список!C11="","",список!C11)</f>
        <v>0</v>
      </c>
      <c r="D14" s="195"/>
      <c r="E14" s="196"/>
      <c r="F14" s="196"/>
      <c r="G14" s="196"/>
      <c r="H14" s="251" t="str">
        <f t="shared" si="0"/>
        <v/>
      </c>
      <c r="I14" s="163" t="str">
        <f t="shared" si="1"/>
        <v/>
      </c>
      <c r="J14" s="196"/>
      <c r="K14" s="196"/>
      <c r="L14" s="196"/>
      <c r="M14" s="212" t="str">
        <f t="shared" si="2"/>
        <v/>
      </c>
      <c r="N14" s="165" t="str">
        <f t="shared" si="3"/>
        <v/>
      </c>
      <c r="O14" s="168"/>
    </row>
    <row r="15" spans="1:15" s="110" customFormat="1">
      <c r="A15" s="110">
        <f>список!A12</f>
        <v>11</v>
      </c>
      <c r="B15" s="153" t="str">
        <f>IF(список!B12="","",список!B12)</f>
        <v/>
      </c>
      <c r="C15" s="111">
        <f>IF(список!C12="","",список!C12)</f>
        <v>0</v>
      </c>
      <c r="D15" s="195"/>
      <c r="E15" s="196"/>
      <c r="F15" s="196"/>
      <c r="G15" s="196"/>
      <c r="H15" s="251" t="str">
        <f t="shared" si="0"/>
        <v/>
      </c>
      <c r="I15" s="163" t="str">
        <f t="shared" si="1"/>
        <v/>
      </c>
      <c r="J15" s="196"/>
      <c r="K15" s="196"/>
      <c r="L15" s="196"/>
      <c r="M15" s="212" t="str">
        <f t="shared" si="2"/>
        <v/>
      </c>
      <c r="N15" s="165" t="str">
        <f t="shared" si="3"/>
        <v/>
      </c>
      <c r="O15" s="168"/>
    </row>
    <row r="16" spans="1:15" s="110" customFormat="1">
      <c r="A16" s="110">
        <f>список!A13</f>
        <v>12</v>
      </c>
      <c r="B16" s="153" t="str">
        <f>IF(список!B13="","",список!B13)</f>
        <v/>
      </c>
      <c r="C16" s="111">
        <f>IF(список!C13="","",список!C13)</f>
        <v>0</v>
      </c>
      <c r="D16" s="195"/>
      <c r="E16" s="196"/>
      <c r="F16" s="196"/>
      <c r="G16" s="196"/>
      <c r="H16" s="251" t="str">
        <f t="shared" si="0"/>
        <v/>
      </c>
      <c r="I16" s="163" t="str">
        <f t="shared" si="1"/>
        <v/>
      </c>
      <c r="J16" s="196"/>
      <c r="K16" s="196"/>
      <c r="L16" s="196"/>
      <c r="M16" s="212" t="str">
        <f t="shared" si="2"/>
        <v/>
      </c>
      <c r="N16" s="165" t="str">
        <f t="shared" si="3"/>
        <v/>
      </c>
      <c r="O16" s="168"/>
    </row>
    <row r="17" spans="1:15" s="110" customFormat="1">
      <c r="A17" s="110">
        <f>список!A14</f>
        <v>13</v>
      </c>
      <c r="B17" s="153" t="str">
        <f>IF(список!B14="","",список!B14)</f>
        <v/>
      </c>
      <c r="C17" s="111">
        <f>IF(список!C14="","",список!C14)</f>
        <v>0</v>
      </c>
      <c r="D17" s="195"/>
      <c r="E17" s="196"/>
      <c r="F17" s="196"/>
      <c r="G17" s="196"/>
      <c r="H17" s="251" t="str">
        <f t="shared" si="0"/>
        <v/>
      </c>
      <c r="I17" s="163" t="str">
        <f t="shared" si="1"/>
        <v/>
      </c>
      <c r="J17" s="196"/>
      <c r="K17" s="196"/>
      <c r="L17" s="196"/>
      <c r="M17" s="212" t="str">
        <f t="shared" si="2"/>
        <v/>
      </c>
      <c r="N17" s="165" t="str">
        <f t="shared" si="3"/>
        <v/>
      </c>
      <c r="O17" s="168"/>
    </row>
    <row r="18" spans="1:15" s="110" customFormat="1">
      <c r="A18" s="110">
        <f>список!A15</f>
        <v>14</v>
      </c>
      <c r="B18" s="153" t="str">
        <f>IF(список!B15="","",список!B15)</f>
        <v/>
      </c>
      <c r="C18" s="111">
        <f>IF(список!C15="","",список!C15)</f>
        <v>0</v>
      </c>
      <c r="D18" s="195"/>
      <c r="E18" s="196"/>
      <c r="F18" s="196"/>
      <c r="G18" s="196"/>
      <c r="H18" s="251" t="str">
        <f t="shared" si="0"/>
        <v/>
      </c>
      <c r="I18" s="163" t="str">
        <f t="shared" si="1"/>
        <v/>
      </c>
      <c r="J18" s="196"/>
      <c r="K18" s="196"/>
      <c r="L18" s="196"/>
      <c r="M18" s="212" t="str">
        <f t="shared" si="2"/>
        <v/>
      </c>
      <c r="N18" s="165" t="str">
        <f t="shared" si="3"/>
        <v/>
      </c>
      <c r="O18" s="168"/>
    </row>
    <row r="19" spans="1:15" s="110" customFormat="1">
      <c r="A19" s="110">
        <f>список!A16</f>
        <v>15</v>
      </c>
      <c r="B19" s="153" t="str">
        <f>IF(список!B16="","",список!B16)</f>
        <v/>
      </c>
      <c r="C19" s="111">
        <f>IF(список!C16="","",список!C16)</f>
        <v>0</v>
      </c>
      <c r="D19" s="195"/>
      <c r="E19" s="196"/>
      <c r="F19" s="196"/>
      <c r="G19" s="196"/>
      <c r="H19" s="251" t="str">
        <f t="shared" si="0"/>
        <v/>
      </c>
      <c r="I19" s="163" t="str">
        <f t="shared" si="1"/>
        <v/>
      </c>
      <c r="J19" s="196"/>
      <c r="K19" s="196"/>
      <c r="L19" s="196"/>
      <c r="M19" s="212" t="str">
        <f t="shared" si="2"/>
        <v/>
      </c>
      <c r="N19" s="165" t="str">
        <f t="shared" si="3"/>
        <v/>
      </c>
      <c r="O19" s="168"/>
    </row>
    <row r="20" spans="1:15" s="110" customFormat="1">
      <c r="A20" s="110">
        <f>список!A17</f>
        <v>16</v>
      </c>
      <c r="B20" s="153" t="str">
        <f>IF(список!B17="","",список!B17)</f>
        <v/>
      </c>
      <c r="C20" s="111">
        <f>IF(список!C17="","",список!C17)</f>
        <v>0</v>
      </c>
      <c r="D20" s="195"/>
      <c r="E20" s="196"/>
      <c r="F20" s="196"/>
      <c r="G20" s="196"/>
      <c r="H20" s="251" t="str">
        <f t="shared" si="0"/>
        <v/>
      </c>
      <c r="I20" s="163" t="str">
        <f t="shared" si="1"/>
        <v/>
      </c>
      <c r="J20" s="196"/>
      <c r="K20" s="196"/>
      <c r="L20" s="196"/>
      <c r="M20" s="212" t="str">
        <f t="shared" si="2"/>
        <v/>
      </c>
      <c r="N20" s="165" t="str">
        <f t="shared" si="3"/>
        <v/>
      </c>
      <c r="O20" s="168"/>
    </row>
    <row r="21" spans="1:15" s="110" customFormat="1">
      <c r="A21" s="110">
        <f>список!A18</f>
        <v>17</v>
      </c>
      <c r="B21" s="153" t="str">
        <f>IF(список!B18="","",список!B18)</f>
        <v/>
      </c>
      <c r="C21" s="111">
        <f>IF(список!C18="","",список!C18)</f>
        <v>0</v>
      </c>
      <c r="D21" s="195"/>
      <c r="E21" s="196"/>
      <c r="F21" s="196"/>
      <c r="G21" s="196"/>
      <c r="H21" s="251" t="str">
        <f t="shared" si="0"/>
        <v/>
      </c>
      <c r="I21" s="163" t="str">
        <f t="shared" si="1"/>
        <v/>
      </c>
      <c r="J21" s="196"/>
      <c r="K21" s="196"/>
      <c r="L21" s="196"/>
      <c r="M21" s="212" t="str">
        <f t="shared" si="2"/>
        <v/>
      </c>
      <c r="N21" s="165" t="str">
        <f t="shared" si="3"/>
        <v/>
      </c>
      <c r="O21" s="168"/>
    </row>
    <row r="22" spans="1:15" s="110" customFormat="1">
      <c r="A22" s="110">
        <f>список!A19</f>
        <v>18</v>
      </c>
      <c r="B22" s="153" t="str">
        <f>IF(список!B19="","",список!B19)</f>
        <v/>
      </c>
      <c r="C22" s="111">
        <f>IF(список!C19="","",список!C19)</f>
        <v>0</v>
      </c>
      <c r="D22" s="195"/>
      <c r="E22" s="196"/>
      <c r="F22" s="196"/>
      <c r="G22" s="196"/>
      <c r="H22" s="251" t="str">
        <f t="shared" si="0"/>
        <v/>
      </c>
      <c r="I22" s="163" t="str">
        <f t="shared" si="1"/>
        <v/>
      </c>
      <c r="J22" s="196"/>
      <c r="K22" s="196"/>
      <c r="L22" s="196"/>
      <c r="M22" s="212" t="str">
        <f t="shared" si="2"/>
        <v/>
      </c>
      <c r="N22" s="165" t="str">
        <f t="shared" si="3"/>
        <v/>
      </c>
      <c r="O22" s="168"/>
    </row>
    <row r="23" spans="1:15" s="110" customFormat="1">
      <c r="A23" s="110">
        <f>список!A20</f>
        <v>19</v>
      </c>
      <c r="B23" s="153" t="str">
        <f>IF(список!B20="","",список!B20)</f>
        <v/>
      </c>
      <c r="C23" s="111">
        <f>IF(список!C20="","",список!C20)</f>
        <v>0</v>
      </c>
      <c r="D23" s="195"/>
      <c r="E23" s="196"/>
      <c r="F23" s="196"/>
      <c r="G23" s="196"/>
      <c r="H23" s="251" t="str">
        <f t="shared" si="0"/>
        <v/>
      </c>
      <c r="I23" s="163" t="str">
        <f t="shared" si="1"/>
        <v/>
      </c>
      <c r="J23" s="196"/>
      <c r="K23" s="196"/>
      <c r="L23" s="196"/>
      <c r="M23" s="212" t="str">
        <f t="shared" si="2"/>
        <v/>
      </c>
      <c r="N23" s="165" t="str">
        <f t="shared" si="3"/>
        <v/>
      </c>
      <c r="O23" s="168"/>
    </row>
    <row r="24" spans="1:15" s="110" customFormat="1">
      <c r="A24" s="110">
        <f>список!A21</f>
        <v>20</v>
      </c>
      <c r="B24" s="153" t="str">
        <f>IF(список!B21="","",список!B21)</f>
        <v/>
      </c>
      <c r="C24" s="111">
        <f>IF(список!C21="","",список!C21)</f>
        <v>0</v>
      </c>
      <c r="D24" s="195"/>
      <c r="E24" s="196"/>
      <c r="F24" s="196"/>
      <c r="G24" s="196"/>
      <c r="H24" s="251" t="str">
        <f t="shared" si="0"/>
        <v/>
      </c>
      <c r="I24" s="163" t="str">
        <f t="shared" si="1"/>
        <v/>
      </c>
      <c r="J24" s="196"/>
      <c r="K24" s="196"/>
      <c r="L24" s="196"/>
      <c r="M24" s="212" t="str">
        <f t="shared" si="2"/>
        <v/>
      </c>
      <c r="N24" s="165" t="str">
        <f t="shared" si="3"/>
        <v/>
      </c>
      <c r="O24" s="168"/>
    </row>
    <row r="25" spans="1:15" s="110" customFormat="1">
      <c r="A25" s="110">
        <f>список!A22</f>
        <v>21</v>
      </c>
      <c r="B25" s="153" t="str">
        <f>IF(список!B22="","",список!B22)</f>
        <v/>
      </c>
      <c r="C25" s="111">
        <f>IF(список!C22="","",список!C22)</f>
        <v>0</v>
      </c>
      <c r="D25" s="195"/>
      <c r="E25" s="196"/>
      <c r="F25" s="196"/>
      <c r="G25" s="196"/>
      <c r="H25" s="251" t="str">
        <f t="shared" si="0"/>
        <v/>
      </c>
      <c r="I25" s="163" t="str">
        <f t="shared" si="1"/>
        <v/>
      </c>
      <c r="J25" s="196"/>
      <c r="K25" s="196"/>
      <c r="L25" s="196"/>
      <c r="M25" s="212" t="str">
        <f t="shared" si="2"/>
        <v/>
      </c>
      <c r="N25" s="165" t="str">
        <f t="shared" si="3"/>
        <v/>
      </c>
      <c r="O25" s="168"/>
    </row>
    <row r="26" spans="1:15" s="110" customFormat="1">
      <c r="A26" s="110">
        <f>список!A23</f>
        <v>22</v>
      </c>
      <c r="B26" s="153" t="str">
        <f>IF(список!B23="","",список!B23)</f>
        <v/>
      </c>
      <c r="C26" s="111">
        <f>IF(список!C23="","",список!C23)</f>
        <v>0</v>
      </c>
      <c r="D26" s="195"/>
      <c r="E26" s="196"/>
      <c r="F26" s="196"/>
      <c r="G26" s="196"/>
      <c r="H26" s="251" t="str">
        <f t="shared" si="0"/>
        <v/>
      </c>
      <c r="I26" s="163" t="str">
        <f t="shared" si="1"/>
        <v/>
      </c>
      <c r="J26" s="196"/>
      <c r="K26" s="196"/>
      <c r="L26" s="196"/>
      <c r="M26" s="212" t="str">
        <f t="shared" si="2"/>
        <v/>
      </c>
      <c r="N26" s="165" t="str">
        <f t="shared" si="3"/>
        <v/>
      </c>
      <c r="O26" s="168"/>
    </row>
    <row r="27" spans="1:15" s="110" customFormat="1">
      <c r="A27" s="110">
        <f>список!A24</f>
        <v>23</v>
      </c>
      <c r="B27" s="153" t="str">
        <f>IF(список!B24="","",список!B24)</f>
        <v/>
      </c>
      <c r="C27" s="111">
        <f>IF(список!C24="","",список!C24)</f>
        <v>0</v>
      </c>
      <c r="D27" s="195"/>
      <c r="E27" s="196"/>
      <c r="F27" s="196"/>
      <c r="G27" s="196"/>
      <c r="H27" s="251" t="str">
        <f t="shared" si="0"/>
        <v/>
      </c>
      <c r="I27" s="163" t="str">
        <f t="shared" si="1"/>
        <v/>
      </c>
      <c r="J27" s="196"/>
      <c r="K27" s="196"/>
      <c r="L27" s="196"/>
      <c r="M27" s="212" t="str">
        <f t="shared" si="2"/>
        <v/>
      </c>
      <c r="N27" s="165" t="str">
        <f t="shared" si="3"/>
        <v/>
      </c>
      <c r="O27" s="168"/>
    </row>
    <row r="28" spans="1:15" s="110" customFormat="1">
      <c r="A28" s="110">
        <f>список!A25</f>
        <v>24</v>
      </c>
      <c r="B28" s="153" t="str">
        <f>IF(список!B25="","",список!B25)</f>
        <v/>
      </c>
      <c r="C28" s="111">
        <f>IF(список!C25="","",список!C25)</f>
        <v>0</v>
      </c>
      <c r="D28" s="195"/>
      <c r="E28" s="196"/>
      <c r="F28" s="196"/>
      <c r="G28" s="196"/>
      <c r="H28" s="251" t="str">
        <f t="shared" si="0"/>
        <v/>
      </c>
      <c r="I28" s="163" t="str">
        <f t="shared" si="1"/>
        <v/>
      </c>
      <c r="J28" s="196"/>
      <c r="K28" s="196"/>
      <c r="L28" s="196"/>
      <c r="M28" s="212" t="str">
        <f t="shared" si="2"/>
        <v/>
      </c>
      <c r="N28" s="165" t="str">
        <f t="shared" si="3"/>
        <v/>
      </c>
      <c r="O28" s="168"/>
    </row>
    <row r="29" spans="1:15" s="110" customFormat="1">
      <c r="A29" s="110">
        <f>список!A26</f>
        <v>25</v>
      </c>
      <c r="B29" s="153" t="str">
        <f>IF(список!B26="","",список!B26)</f>
        <v/>
      </c>
      <c r="C29" s="111">
        <f>IF(список!C26="","",список!C26)</f>
        <v>0</v>
      </c>
      <c r="D29" s="195"/>
      <c r="E29" s="196"/>
      <c r="F29" s="196"/>
      <c r="G29" s="196"/>
      <c r="H29" s="251" t="str">
        <f t="shared" si="0"/>
        <v/>
      </c>
      <c r="I29" s="163" t="str">
        <f t="shared" si="1"/>
        <v/>
      </c>
      <c r="J29" s="196"/>
      <c r="K29" s="196"/>
      <c r="L29" s="196"/>
      <c r="M29" s="212" t="str">
        <f t="shared" si="2"/>
        <v/>
      </c>
      <c r="N29" s="165" t="str">
        <f t="shared" si="3"/>
        <v/>
      </c>
      <c r="O29" s="168"/>
    </row>
    <row r="30" spans="1:15" s="110" customFormat="1">
      <c r="A30" s="110">
        <f>список!A27</f>
        <v>26</v>
      </c>
      <c r="B30" s="153" t="str">
        <f>IF(список!B27="","",список!B27)</f>
        <v/>
      </c>
      <c r="C30" s="111">
        <f>IF(список!C27="","",список!C27)</f>
        <v>0</v>
      </c>
      <c r="D30" s="195"/>
      <c r="E30" s="196"/>
      <c r="F30" s="196"/>
      <c r="G30" s="198"/>
      <c r="H30" s="251" t="str">
        <f t="shared" si="0"/>
        <v/>
      </c>
      <c r="I30" s="163" t="str">
        <f t="shared" si="1"/>
        <v/>
      </c>
      <c r="J30" s="196"/>
      <c r="K30" s="196"/>
      <c r="L30" s="198"/>
      <c r="M30" s="212" t="str">
        <f t="shared" si="2"/>
        <v/>
      </c>
      <c r="N30" s="165" t="str">
        <f t="shared" si="3"/>
        <v/>
      </c>
      <c r="O30" s="168"/>
    </row>
    <row r="31" spans="1:15" s="110" customFormat="1">
      <c r="A31" s="110">
        <f>список!A28</f>
        <v>27</v>
      </c>
      <c r="B31" s="153" t="str">
        <f>IF(список!B28="","",список!B28)</f>
        <v/>
      </c>
      <c r="C31" s="111">
        <f>IF(список!C28="","",список!C28)</f>
        <v>0</v>
      </c>
      <c r="D31" s="195"/>
      <c r="E31" s="196"/>
      <c r="F31" s="196"/>
      <c r="G31" s="198"/>
      <c r="H31" s="251" t="str">
        <f>IF(D31="","",IF(E31="","",IF(G31="","",IF(#REF!="","",SUM(D31:G31)/4))))</f>
        <v/>
      </c>
      <c r="I31" s="163" t="str">
        <f t="shared" si="1"/>
        <v/>
      </c>
      <c r="J31" s="196"/>
      <c r="K31" s="196"/>
      <c r="L31" s="198"/>
      <c r="M31" s="212" t="str">
        <f t="shared" si="2"/>
        <v/>
      </c>
      <c r="N31" s="165" t="str">
        <f t="shared" si="3"/>
        <v/>
      </c>
      <c r="O31" s="168"/>
    </row>
    <row r="32" spans="1:15" s="110" customFormat="1">
      <c r="A32" s="110">
        <f>список!A29</f>
        <v>28</v>
      </c>
      <c r="B32" s="153" t="str">
        <f>IF(список!B29="","",список!B29)</f>
        <v/>
      </c>
      <c r="C32" s="111">
        <f>IF(список!C29="","",список!C29)</f>
        <v>0</v>
      </c>
      <c r="D32" s="195"/>
      <c r="E32" s="196"/>
      <c r="F32" s="196"/>
      <c r="G32" s="198"/>
      <c r="H32" s="251" t="str">
        <f>IF(D32="","",IF(E32="","",IF(G32="","",IF(#REF!="","",SUM(D32:G32)/4))))</f>
        <v/>
      </c>
      <c r="I32" s="163" t="str">
        <f t="shared" si="1"/>
        <v/>
      </c>
      <c r="J32" s="196"/>
      <c r="K32" s="196"/>
      <c r="L32" s="198"/>
      <c r="M32" s="212" t="str">
        <f t="shared" si="2"/>
        <v/>
      </c>
      <c r="N32" s="165" t="str">
        <f t="shared" si="3"/>
        <v/>
      </c>
      <c r="O32" s="168"/>
    </row>
    <row r="33" spans="1:15" s="110" customFormat="1">
      <c r="A33" s="110">
        <f>список!A30</f>
        <v>29</v>
      </c>
      <c r="B33" s="153" t="str">
        <f>IF(список!B30="","",список!B30)</f>
        <v/>
      </c>
      <c r="C33" s="111">
        <f>IF(список!C30="","",список!C30)</f>
        <v>0</v>
      </c>
      <c r="D33" s="195"/>
      <c r="E33" s="196"/>
      <c r="F33" s="196"/>
      <c r="G33" s="198"/>
      <c r="H33" s="251" t="str">
        <f>IF(D33="","",IF(E33="","",IF(G33="","",IF(#REF!="","",SUM(D33:G33)/4))))</f>
        <v/>
      </c>
      <c r="I33" s="163" t="str">
        <f t="shared" si="1"/>
        <v/>
      </c>
      <c r="J33" s="162"/>
      <c r="K33" s="108"/>
      <c r="L33" s="237"/>
      <c r="M33" s="212" t="str">
        <f t="shared" si="2"/>
        <v/>
      </c>
      <c r="N33" s="165" t="str">
        <f t="shared" si="3"/>
        <v/>
      </c>
      <c r="O33" s="168"/>
    </row>
    <row r="34" spans="1:15" s="110" customFormat="1">
      <c r="A34" s="110">
        <f>список!A31</f>
        <v>30</v>
      </c>
      <c r="B34" s="153" t="str">
        <f>IF(список!B31="","",список!B31)</f>
        <v/>
      </c>
      <c r="C34" s="111">
        <f>IF(список!C31="","",список!C31)</f>
        <v>0</v>
      </c>
      <c r="D34" s="108"/>
      <c r="E34" s="108"/>
      <c r="F34" s="108"/>
      <c r="G34" s="237"/>
      <c r="H34" s="251" t="str">
        <f>IF(D34="","",IF(E34="","",IF(G34="","",IF(#REF!="","",SUM(D34:G34)/4))))</f>
        <v/>
      </c>
      <c r="I34" s="163" t="str">
        <f t="shared" si="1"/>
        <v/>
      </c>
      <c r="J34" s="162"/>
      <c r="K34" s="108"/>
      <c r="L34" s="237"/>
      <c r="M34" s="212" t="str">
        <f t="shared" si="2"/>
        <v/>
      </c>
      <c r="N34" s="165" t="str">
        <f t="shared" si="3"/>
        <v/>
      </c>
      <c r="O34" s="168"/>
    </row>
    <row r="35" spans="1:15" s="110" customFormat="1">
      <c r="A35" s="110">
        <f>список!A32</f>
        <v>31</v>
      </c>
      <c r="B35" s="153" t="str">
        <f>IF(список!B32="","",список!B32)</f>
        <v/>
      </c>
      <c r="C35" s="111">
        <f>IF(список!C32="","",список!C32)</f>
        <v>0</v>
      </c>
      <c r="D35" s="108"/>
      <c r="E35" s="108"/>
      <c r="F35" s="108"/>
      <c r="G35" s="237"/>
      <c r="H35" s="251" t="str">
        <f>IF(D35="","",IF(E35="","",IF(G35="","",IF(#REF!="","",SUM(D35:G35)/4))))</f>
        <v/>
      </c>
      <c r="I35" s="163" t="str">
        <f t="shared" si="1"/>
        <v/>
      </c>
      <c r="J35" s="162"/>
      <c r="K35" s="108"/>
      <c r="L35" s="237"/>
      <c r="M35" s="212" t="str">
        <f t="shared" si="2"/>
        <v/>
      </c>
      <c r="N35" s="165" t="str">
        <f t="shared" si="3"/>
        <v/>
      </c>
      <c r="O35" s="168"/>
    </row>
    <row r="36" spans="1:15" s="110" customFormat="1">
      <c r="A36" s="110">
        <f>список!A33</f>
        <v>32</v>
      </c>
      <c r="B36" s="153" t="str">
        <f>IF(список!B33="","",список!B33)</f>
        <v/>
      </c>
      <c r="C36" s="111">
        <f>IF(список!C33="","",список!C33)</f>
        <v>0</v>
      </c>
      <c r="D36" s="108"/>
      <c r="E36" s="108"/>
      <c r="F36" s="108"/>
      <c r="G36" s="237"/>
      <c r="H36" s="251" t="str">
        <f>IF(D36="","",IF(E36="","",IF(G36="","",IF(#REF!="","",SUM(D36:G36)/4))))</f>
        <v/>
      </c>
      <c r="I36" s="163" t="str">
        <f t="shared" si="1"/>
        <v/>
      </c>
      <c r="J36" s="162"/>
      <c r="K36" s="108"/>
      <c r="L36" s="237"/>
      <c r="M36" s="212" t="str">
        <f t="shared" si="2"/>
        <v/>
      </c>
      <c r="N36" s="165" t="str">
        <f t="shared" si="3"/>
        <v/>
      </c>
      <c r="O36" s="168"/>
    </row>
    <row r="37" spans="1:15" s="110" customFormat="1">
      <c r="A37" s="110">
        <f>список!A34</f>
        <v>33</v>
      </c>
      <c r="B37" s="153" t="str">
        <f>IF(список!B34="","",список!B34)</f>
        <v/>
      </c>
      <c r="C37" s="111">
        <f>IF(список!C34="","",список!C34)</f>
        <v>0</v>
      </c>
      <c r="D37" s="108"/>
      <c r="E37" s="108"/>
      <c r="F37" s="108"/>
      <c r="G37" s="237"/>
      <c r="H37" s="251" t="str">
        <f>IF(D37="","",IF(E37="","",IF(G37="","",IF(#REF!="","",SUM(D37:G37)/4))))</f>
        <v/>
      </c>
      <c r="I37" s="163" t="str">
        <f t="shared" si="1"/>
        <v/>
      </c>
      <c r="J37" s="162"/>
      <c r="K37" s="108"/>
      <c r="L37" s="237"/>
      <c r="M37" s="212" t="str">
        <f t="shared" si="2"/>
        <v/>
      </c>
      <c r="N37" s="165" t="str">
        <f t="shared" si="3"/>
        <v/>
      </c>
      <c r="O37" s="168"/>
    </row>
    <row r="38" spans="1:15">
      <c r="A38" s="110">
        <f>список!A35</f>
        <v>34</v>
      </c>
      <c r="B38" s="153" t="str">
        <f>IF(список!B35="","",список!B35)</f>
        <v/>
      </c>
      <c r="C38" s="111">
        <f>IF(список!C35="","",список!C35)</f>
        <v>0</v>
      </c>
      <c r="D38" s="98"/>
      <c r="E38" s="98"/>
      <c r="F38" s="98"/>
      <c r="G38" s="154"/>
      <c r="H38" s="251" t="str">
        <f>IF(D38="","",IF(E38="","",IF(G38="","",IF(#REF!="","",SUM(D38:G38)/4))))</f>
        <v/>
      </c>
      <c r="I38" s="163" t="str">
        <f t="shared" si="1"/>
        <v/>
      </c>
      <c r="J38" s="155"/>
      <c r="K38" s="98"/>
      <c r="L38" s="154"/>
      <c r="M38" s="212" t="str">
        <f t="shared" si="2"/>
        <v/>
      </c>
      <c r="N38" s="165" t="str">
        <f t="shared" si="3"/>
        <v/>
      </c>
      <c r="O38" s="167"/>
    </row>
    <row r="39" spans="1:15" ht="15.75" thickBot="1">
      <c r="A39" s="110">
        <f>список!A36</f>
        <v>35</v>
      </c>
      <c r="B39" s="153" t="str">
        <f>IF(список!B36="","",список!B36)</f>
        <v/>
      </c>
      <c r="C39" s="111">
        <f>IF(список!C36="","",список!C36)</f>
        <v>0</v>
      </c>
      <c r="D39" s="98"/>
      <c r="E39" s="98"/>
      <c r="F39" s="98"/>
      <c r="G39" s="154"/>
      <c r="H39" s="252" t="str">
        <f>IF(D39="","",IF(E39="","",IF(G39="","",IF(#REF!="","",SUM(D39:G39)/4))))</f>
        <v/>
      </c>
      <c r="I39" s="164" t="str">
        <f t="shared" si="1"/>
        <v/>
      </c>
      <c r="J39" s="155"/>
      <c r="K39" s="98"/>
      <c r="L39" s="154"/>
      <c r="M39" s="260"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4" zoomScale="80" zoomScaleNormal="80" workbookViewId="0">
      <selection activeCell="M4" sqref="M4:O29"/>
    </sheetView>
  </sheetViews>
  <sheetFormatPr defaultColWidth="9.140625" defaultRowHeight="15"/>
  <cols>
    <col min="1" max="1" width="9.140625" style="97"/>
    <col min="2" max="2" width="22.5703125" style="97" customWidth="1"/>
    <col min="3" max="16384" width="9.140625" style="97"/>
  </cols>
  <sheetData>
    <row r="1" spans="1:18">
      <c r="A1" s="347" t="s">
        <v>130</v>
      </c>
      <c r="B1" s="347"/>
      <c r="C1" s="347"/>
      <c r="D1" s="347"/>
      <c r="E1" s="347"/>
      <c r="F1" s="347"/>
      <c r="G1" s="347"/>
      <c r="H1" s="347"/>
      <c r="I1" s="347"/>
      <c r="J1" s="347"/>
      <c r="K1" s="347"/>
      <c r="L1" s="347"/>
      <c r="M1" s="347"/>
      <c r="N1" s="347"/>
      <c r="O1" s="347"/>
      <c r="P1" s="347"/>
      <c r="Q1" s="347"/>
    </row>
    <row r="2" spans="1:18" ht="59.25" customHeight="1" thickBot="1">
      <c r="A2" s="283" t="str">
        <f>список!A1</f>
        <v>№</v>
      </c>
      <c r="B2" s="356" t="str">
        <f>список!B1</f>
        <v>Фамилия, имя воспитанника</v>
      </c>
      <c r="C2" s="358" t="str">
        <f>список!C1</f>
        <v xml:space="preserve">дата </v>
      </c>
      <c r="D2" s="281" t="s">
        <v>131</v>
      </c>
      <c r="E2" s="281"/>
      <c r="F2" s="281"/>
      <c r="G2" s="281"/>
      <c r="H2" s="281"/>
      <c r="I2" s="281"/>
      <c r="J2" s="281"/>
      <c r="K2" s="348"/>
      <c r="L2" s="348"/>
      <c r="M2" s="376" t="s">
        <v>217</v>
      </c>
      <c r="N2" s="376"/>
      <c r="O2" s="376"/>
      <c r="P2" s="350"/>
      <c r="Q2" s="351"/>
    </row>
    <row r="3" spans="1:18" ht="280.5" customHeight="1" thickBot="1">
      <c r="A3" s="284"/>
      <c r="B3" s="357"/>
      <c r="C3" s="359"/>
      <c r="D3" s="169" t="s">
        <v>184</v>
      </c>
      <c r="E3" s="169" t="s">
        <v>185</v>
      </c>
      <c r="F3" s="169" t="s">
        <v>186</v>
      </c>
      <c r="G3" s="169" t="s">
        <v>187</v>
      </c>
      <c r="H3" s="169" t="s">
        <v>188</v>
      </c>
      <c r="I3" s="169" t="s">
        <v>202</v>
      </c>
      <c r="J3" s="169" t="s">
        <v>189</v>
      </c>
      <c r="K3" s="354" t="s">
        <v>0</v>
      </c>
      <c r="L3" s="355"/>
      <c r="M3" s="169" t="s">
        <v>190</v>
      </c>
      <c r="N3" s="169" t="s">
        <v>191</v>
      </c>
      <c r="O3" s="169" t="s">
        <v>192</v>
      </c>
      <c r="P3" s="354" t="s">
        <v>0</v>
      </c>
      <c r="Q3" s="355"/>
      <c r="R3" s="167"/>
    </row>
    <row r="4" spans="1:18">
      <c r="A4" s="97">
        <f>список!A2</f>
        <v>1</v>
      </c>
      <c r="B4" s="152" t="str">
        <f>IF(список!B2="","",список!B2)</f>
        <v/>
      </c>
      <c r="C4" s="106" t="str">
        <f>IF(список!C2="","",список!C2)</f>
        <v/>
      </c>
      <c r="D4" s="193"/>
      <c r="E4" s="194"/>
      <c r="F4" s="194"/>
      <c r="G4" s="194"/>
      <c r="H4" s="202"/>
      <c r="I4" s="202"/>
      <c r="J4" s="202"/>
      <c r="K4" s="234" t="str">
        <f>IF(D4="","",IF(E4="","",IF(F4="","",IF(G4="","",IF(H4="","",IF(I4="","",IF(J4="","",SUM(D4:J4)/7)))))))</f>
        <v/>
      </c>
      <c r="L4" s="235" t="str">
        <f>IF(K4="","",IF(K4&gt;1.5,"сформирован",IF(K4&lt;0.5,"не сформирован", "в стадии формирования")))</f>
        <v/>
      </c>
      <c r="M4" s="202"/>
      <c r="N4" s="202"/>
      <c r="O4" s="202"/>
      <c r="P4" s="234" t="str">
        <f>IF(M4="","",IF(N4="","",IF(O4="","",SUM(M4:O4)/3)))</f>
        <v/>
      </c>
      <c r="Q4" s="235" t="str">
        <f>IF(P4="","",IF(P4&gt;1.5,"сформирован",IF(P4&lt;0.5,"не сформирован","в стадии формирования")))</f>
        <v/>
      </c>
      <c r="R4" s="167"/>
    </row>
    <row r="5" spans="1:18">
      <c r="A5" s="97">
        <f>список!A3</f>
        <v>2</v>
      </c>
      <c r="B5" s="152" t="str">
        <f>IF(список!B3="","",список!B3)</f>
        <v/>
      </c>
      <c r="C5" s="106">
        <f>IF(список!C3="","",список!C3)</f>
        <v>0</v>
      </c>
      <c r="D5" s="195"/>
      <c r="E5" s="201"/>
      <c r="F5" s="196"/>
      <c r="G5" s="196"/>
      <c r="H5" s="203"/>
      <c r="I5" s="203"/>
      <c r="J5" s="203"/>
      <c r="K5" s="173" t="str">
        <f t="shared" ref="K5:K39" si="0">IF(D5="","",IF(E5="","",IF(F5="","",IF(G5="","",IF(H5="","",IF(I5="","",IF(J5="","",SUM(D5:J5)/7)))))))</f>
        <v/>
      </c>
      <c r="L5" s="170" t="str">
        <f t="shared" ref="L5:L38" si="1">IF(K5="","",IF(K5&gt;1.5,"сформирован",IF(K5&lt;0.5,"не сформирован", "в стадии формирования")))</f>
        <v/>
      </c>
      <c r="M5" s="203"/>
      <c r="N5" s="203"/>
      <c r="O5" s="203"/>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f>IF(список!C4="","",список!C4)</f>
        <v>0</v>
      </c>
      <c r="D6" s="195"/>
      <c r="E6" s="196"/>
      <c r="F6" s="196"/>
      <c r="G6" s="196"/>
      <c r="H6" s="203"/>
      <c r="I6" s="203"/>
      <c r="J6" s="203"/>
      <c r="K6" s="173" t="str">
        <f t="shared" si="0"/>
        <v/>
      </c>
      <c r="L6" s="170" t="str">
        <f t="shared" si="1"/>
        <v/>
      </c>
      <c r="M6" s="203"/>
      <c r="N6" s="203"/>
      <c r="O6" s="203"/>
      <c r="P6" s="173" t="str">
        <f t="shared" si="2"/>
        <v/>
      </c>
      <c r="Q6" s="170" t="str">
        <f t="shared" si="3"/>
        <v/>
      </c>
      <c r="R6" s="167"/>
    </row>
    <row r="7" spans="1:18">
      <c r="A7" s="97">
        <f>список!A5</f>
        <v>4</v>
      </c>
      <c r="B7" s="152" t="str">
        <f>IF(список!B5="","",список!B5)</f>
        <v/>
      </c>
      <c r="C7" s="106">
        <f>IF(список!C5="","",список!C5)</f>
        <v>0</v>
      </c>
      <c r="D7" s="195"/>
      <c r="E7" s="196"/>
      <c r="F7" s="196"/>
      <c r="G7" s="196"/>
      <c r="H7" s="203"/>
      <c r="I7" s="203"/>
      <c r="J7" s="203"/>
      <c r="K7" s="173" t="str">
        <f t="shared" si="0"/>
        <v/>
      </c>
      <c r="L7" s="170" t="str">
        <f t="shared" si="1"/>
        <v/>
      </c>
      <c r="M7" s="203"/>
      <c r="N7" s="203"/>
      <c r="O7" s="203"/>
      <c r="P7" s="173" t="str">
        <f t="shared" si="2"/>
        <v/>
      </c>
      <c r="Q7" s="170" t="str">
        <f t="shared" si="3"/>
        <v/>
      </c>
      <c r="R7" s="167"/>
    </row>
    <row r="8" spans="1:18">
      <c r="A8" s="97">
        <f>список!A6</f>
        <v>5</v>
      </c>
      <c r="B8" s="152" t="str">
        <f>IF(список!B6="","",список!B6)</f>
        <v/>
      </c>
      <c r="C8" s="106">
        <f>IF(список!C6="","",список!C6)</f>
        <v>0</v>
      </c>
      <c r="D8" s="195"/>
      <c r="E8" s="196"/>
      <c r="F8" s="196"/>
      <c r="G8" s="196"/>
      <c r="H8" s="203"/>
      <c r="I8" s="203"/>
      <c r="J8" s="203"/>
      <c r="K8" s="173" t="str">
        <f t="shared" si="0"/>
        <v/>
      </c>
      <c r="L8" s="170" t="str">
        <f t="shared" si="1"/>
        <v/>
      </c>
      <c r="M8" s="203"/>
      <c r="N8" s="203"/>
      <c r="O8" s="203"/>
      <c r="P8" s="173" t="str">
        <f t="shared" si="2"/>
        <v/>
      </c>
      <c r="Q8" s="170" t="str">
        <f t="shared" si="3"/>
        <v/>
      </c>
      <c r="R8" s="167"/>
    </row>
    <row r="9" spans="1:18">
      <c r="A9" s="97">
        <f>список!A7</f>
        <v>6</v>
      </c>
      <c r="B9" s="152" t="str">
        <f>IF(список!B7="","",список!B7)</f>
        <v/>
      </c>
      <c r="C9" s="106">
        <f>IF(список!C7="","",список!C7)</f>
        <v>0</v>
      </c>
      <c r="D9" s="195"/>
      <c r="E9" s="196"/>
      <c r="F9" s="196"/>
      <c r="G9" s="196"/>
      <c r="H9" s="203"/>
      <c r="I9" s="203"/>
      <c r="J9" s="203"/>
      <c r="K9" s="173" t="str">
        <f t="shared" si="0"/>
        <v/>
      </c>
      <c r="L9" s="170" t="str">
        <f t="shared" si="1"/>
        <v/>
      </c>
      <c r="M9" s="203"/>
      <c r="N9" s="203"/>
      <c r="O9" s="203"/>
      <c r="P9" s="173" t="str">
        <f t="shared" si="2"/>
        <v/>
      </c>
      <c r="Q9" s="170" t="str">
        <f t="shared" si="3"/>
        <v/>
      </c>
      <c r="R9" s="167"/>
    </row>
    <row r="10" spans="1:18">
      <c r="A10" s="97">
        <f>список!A8</f>
        <v>7</v>
      </c>
      <c r="B10" s="152" t="str">
        <f>IF(список!B8="","",список!B8)</f>
        <v/>
      </c>
      <c r="C10" s="106">
        <f>IF(список!C8="","",список!C8)</f>
        <v>0</v>
      </c>
      <c r="D10" s="195"/>
      <c r="E10" s="196"/>
      <c r="F10" s="196"/>
      <c r="G10" s="196"/>
      <c r="H10" s="203"/>
      <c r="I10" s="203"/>
      <c r="J10" s="203"/>
      <c r="K10" s="173" t="str">
        <f t="shared" si="0"/>
        <v/>
      </c>
      <c r="L10" s="170" t="str">
        <f t="shared" si="1"/>
        <v/>
      </c>
      <c r="M10" s="203"/>
      <c r="N10" s="203"/>
      <c r="O10" s="203"/>
      <c r="P10" s="173" t="str">
        <f t="shared" si="2"/>
        <v/>
      </c>
      <c r="Q10" s="170" t="str">
        <f t="shared" si="3"/>
        <v/>
      </c>
      <c r="R10" s="167"/>
    </row>
    <row r="11" spans="1:18">
      <c r="A11" s="97">
        <f>список!A9</f>
        <v>8</v>
      </c>
      <c r="B11" s="152" t="str">
        <f>IF(список!B9="","",список!B9)</f>
        <v/>
      </c>
      <c r="C11" s="106">
        <f>IF(список!C9="","",список!C9)</f>
        <v>0</v>
      </c>
      <c r="D11" s="195"/>
      <c r="E11" s="196"/>
      <c r="F11" s="196"/>
      <c r="G11" s="196"/>
      <c r="H11" s="203"/>
      <c r="I11" s="203"/>
      <c r="J11" s="203"/>
      <c r="K11" s="173" t="str">
        <f t="shared" si="0"/>
        <v/>
      </c>
      <c r="L11" s="170" t="str">
        <f t="shared" si="1"/>
        <v/>
      </c>
      <c r="M11" s="203"/>
      <c r="N11" s="203"/>
      <c r="O11" s="203"/>
      <c r="P11" s="173" t="str">
        <f t="shared" si="2"/>
        <v/>
      </c>
      <c r="Q11" s="170" t="str">
        <f t="shared" si="3"/>
        <v/>
      </c>
      <c r="R11" s="167"/>
    </row>
    <row r="12" spans="1:18">
      <c r="A12" s="97">
        <f>список!A10</f>
        <v>9</v>
      </c>
      <c r="B12" s="152" t="str">
        <f>IF(список!B10="","",список!B10)</f>
        <v/>
      </c>
      <c r="C12" s="106">
        <f>IF(список!C10="","",список!C10)</f>
        <v>0</v>
      </c>
      <c r="D12" s="195"/>
      <c r="E12" s="196"/>
      <c r="F12" s="196"/>
      <c r="G12" s="196"/>
      <c r="H12" s="203"/>
      <c r="I12" s="203"/>
      <c r="J12" s="203"/>
      <c r="K12" s="173" t="str">
        <f t="shared" si="0"/>
        <v/>
      </c>
      <c r="L12" s="170" t="str">
        <f t="shared" si="1"/>
        <v/>
      </c>
      <c r="M12" s="203"/>
      <c r="N12" s="203"/>
      <c r="O12" s="203"/>
      <c r="P12" s="173" t="str">
        <f t="shared" si="2"/>
        <v/>
      </c>
      <c r="Q12" s="170" t="str">
        <f t="shared" si="3"/>
        <v/>
      </c>
      <c r="R12" s="167"/>
    </row>
    <row r="13" spans="1:18">
      <c r="A13" s="97">
        <f>список!A11</f>
        <v>10</v>
      </c>
      <c r="B13" s="152" t="str">
        <f>IF(список!B11="","",список!B11)</f>
        <v/>
      </c>
      <c r="C13" s="106">
        <f>IF(список!C11="","",список!C11)</f>
        <v>0</v>
      </c>
      <c r="D13" s="195"/>
      <c r="E13" s="196"/>
      <c r="F13" s="196"/>
      <c r="G13" s="196"/>
      <c r="H13" s="203"/>
      <c r="I13" s="203"/>
      <c r="J13" s="203"/>
      <c r="K13" s="173" t="str">
        <f t="shared" si="0"/>
        <v/>
      </c>
      <c r="L13" s="170" t="str">
        <f t="shared" si="1"/>
        <v/>
      </c>
      <c r="M13" s="203"/>
      <c r="N13" s="203"/>
      <c r="O13" s="203"/>
      <c r="P13" s="173" t="str">
        <f t="shared" si="2"/>
        <v/>
      </c>
      <c r="Q13" s="170" t="str">
        <f t="shared" si="3"/>
        <v/>
      </c>
      <c r="R13" s="167"/>
    </row>
    <row r="14" spans="1:18">
      <c r="A14" s="97">
        <f>список!A12</f>
        <v>11</v>
      </c>
      <c r="B14" s="152" t="str">
        <f>IF(список!B12="","",список!B12)</f>
        <v/>
      </c>
      <c r="C14" s="106">
        <f>IF(список!C12="","",список!C12)</f>
        <v>0</v>
      </c>
      <c r="D14" s="195"/>
      <c r="E14" s="196"/>
      <c r="F14" s="196"/>
      <c r="G14" s="196"/>
      <c r="H14" s="203"/>
      <c r="I14" s="203"/>
      <c r="J14" s="203"/>
      <c r="K14" s="173" t="str">
        <f t="shared" si="0"/>
        <v/>
      </c>
      <c r="L14" s="170" t="str">
        <f t="shared" si="1"/>
        <v/>
      </c>
      <c r="M14" s="203"/>
      <c r="N14" s="203"/>
      <c r="O14" s="203"/>
      <c r="P14" s="173" t="str">
        <f t="shared" si="2"/>
        <v/>
      </c>
      <c r="Q14" s="170" t="str">
        <f t="shared" si="3"/>
        <v/>
      </c>
      <c r="R14" s="167"/>
    </row>
    <row r="15" spans="1:18">
      <c r="A15" s="97">
        <f>список!A13</f>
        <v>12</v>
      </c>
      <c r="B15" s="152" t="str">
        <f>IF(список!B13="","",список!B13)</f>
        <v/>
      </c>
      <c r="C15" s="106">
        <f>IF(список!C13="","",список!C13)</f>
        <v>0</v>
      </c>
      <c r="D15" s="195"/>
      <c r="E15" s="196"/>
      <c r="F15" s="196"/>
      <c r="G15" s="196"/>
      <c r="H15" s="203"/>
      <c r="I15" s="203"/>
      <c r="J15" s="203"/>
      <c r="K15" s="173" t="str">
        <f t="shared" si="0"/>
        <v/>
      </c>
      <c r="L15" s="170" t="str">
        <f t="shared" si="1"/>
        <v/>
      </c>
      <c r="M15" s="203"/>
      <c r="N15" s="203"/>
      <c r="O15" s="203"/>
      <c r="P15" s="173" t="str">
        <f t="shared" si="2"/>
        <v/>
      </c>
      <c r="Q15" s="170" t="str">
        <f t="shared" si="3"/>
        <v/>
      </c>
      <c r="R15" s="167"/>
    </row>
    <row r="16" spans="1:18">
      <c r="A16" s="97">
        <f>список!A14</f>
        <v>13</v>
      </c>
      <c r="B16" s="152" t="str">
        <f>IF(список!B14="","",список!B14)</f>
        <v/>
      </c>
      <c r="C16" s="106">
        <f>IF(список!C14="","",список!C14)</f>
        <v>0</v>
      </c>
      <c r="D16" s="195"/>
      <c r="E16" s="196"/>
      <c r="F16" s="196"/>
      <c r="G16" s="196"/>
      <c r="H16" s="203"/>
      <c r="I16" s="203"/>
      <c r="J16" s="203"/>
      <c r="K16" s="173" t="str">
        <f t="shared" si="0"/>
        <v/>
      </c>
      <c r="L16" s="170" t="str">
        <f t="shared" si="1"/>
        <v/>
      </c>
      <c r="M16" s="203"/>
      <c r="N16" s="203"/>
      <c r="O16" s="203"/>
      <c r="P16" s="173" t="str">
        <f t="shared" si="2"/>
        <v/>
      </c>
      <c r="Q16" s="170" t="str">
        <f t="shared" si="3"/>
        <v/>
      </c>
      <c r="R16" s="167"/>
    </row>
    <row r="17" spans="1:18">
      <c r="A17" s="97">
        <f>список!A15</f>
        <v>14</v>
      </c>
      <c r="B17" s="152" t="str">
        <f>IF(список!B15="","",список!B15)</f>
        <v/>
      </c>
      <c r="C17" s="106">
        <f>IF(список!C15="","",список!C15)</f>
        <v>0</v>
      </c>
      <c r="D17" s="195"/>
      <c r="E17" s="196"/>
      <c r="F17" s="196"/>
      <c r="G17" s="196"/>
      <c r="H17" s="203"/>
      <c r="I17" s="203"/>
      <c r="J17" s="203"/>
      <c r="K17" s="173" t="str">
        <f t="shared" si="0"/>
        <v/>
      </c>
      <c r="L17" s="170" t="str">
        <f t="shared" si="1"/>
        <v/>
      </c>
      <c r="M17" s="203"/>
      <c r="N17" s="203"/>
      <c r="O17" s="203"/>
      <c r="P17" s="173" t="str">
        <f t="shared" si="2"/>
        <v/>
      </c>
      <c r="Q17" s="170" t="str">
        <f t="shared" si="3"/>
        <v/>
      </c>
      <c r="R17" s="167"/>
    </row>
    <row r="18" spans="1:18">
      <c r="A18" s="97">
        <f>список!A16</f>
        <v>15</v>
      </c>
      <c r="B18" s="152" t="str">
        <f>IF(список!B16="","",список!B16)</f>
        <v/>
      </c>
      <c r="C18" s="106">
        <f>IF(список!C16="","",список!C16)</f>
        <v>0</v>
      </c>
      <c r="D18" s="195"/>
      <c r="E18" s="196"/>
      <c r="F18" s="196"/>
      <c r="G18" s="196"/>
      <c r="H18" s="203"/>
      <c r="I18" s="203"/>
      <c r="J18" s="203"/>
      <c r="K18" s="173" t="str">
        <f t="shared" si="0"/>
        <v/>
      </c>
      <c r="L18" s="170" t="str">
        <f t="shared" si="1"/>
        <v/>
      </c>
      <c r="M18" s="203"/>
      <c r="N18" s="203"/>
      <c r="O18" s="203"/>
      <c r="P18" s="173" t="str">
        <f t="shared" si="2"/>
        <v/>
      </c>
      <c r="Q18" s="170" t="str">
        <f t="shared" si="3"/>
        <v/>
      </c>
      <c r="R18" s="167"/>
    </row>
    <row r="19" spans="1:18">
      <c r="A19" s="97">
        <f>список!A17</f>
        <v>16</v>
      </c>
      <c r="B19" s="152" t="str">
        <f>IF(список!B17="","",список!B17)</f>
        <v/>
      </c>
      <c r="C19" s="106">
        <f>IF(список!C17="","",список!C17)</f>
        <v>0</v>
      </c>
      <c r="D19" s="195"/>
      <c r="E19" s="196"/>
      <c r="F19" s="196"/>
      <c r="G19" s="196"/>
      <c r="H19" s="203"/>
      <c r="I19" s="203"/>
      <c r="J19" s="203"/>
      <c r="K19" s="173" t="str">
        <f t="shared" si="0"/>
        <v/>
      </c>
      <c r="L19" s="170" t="str">
        <f t="shared" si="1"/>
        <v/>
      </c>
      <c r="M19" s="203"/>
      <c r="N19" s="203"/>
      <c r="O19" s="203"/>
      <c r="P19" s="173" t="str">
        <f t="shared" si="2"/>
        <v/>
      </c>
      <c r="Q19" s="170" t="str">
        <f t="shared" si="3"/>
        <v/>
      </c>
      <c r="R19" s="167"/>
    </row>
    <row r="20" spans="1:18">
      <c r="A20" s="97">
        <f>список!A18</f>
        <v>17</v>
      </c>
      <c r="B20" s="152" t="str">
        <f>IF(список!B18="","",список!B18)</f>
        <v/>
      </c>
      <c r="C20" s="106">
        <f>IF(список!C18="","",список!C18)</f>
        <v>0</v>
      </c>
      <c r="D20" s="195"/>
      <c r="E20" s="196"/>
      <c r="F20" s="196"/>
      <c r="G20" s="196"/>
      <c r="H20" s="203"/>
      <c r="I20" s="203"/>
      <c r="J20" s="203"/>
      <c r="K20" s="173" t="str">
        <f t="shared" si="0"/>
        <v/>
      </c>
      <c r="L20" s="170" t="str">
        <f t="shared" si="1"/>
        <v/>
      </c>
      <c r="M20" s="203"/>
      <c r="N20" s="203"/>
      <c r="O20" s="203"/>
      <c r="P20" s="173" t="str">
        <f t="shared" si="2"/>
        <v/>
      </c>
      <c r="Q20" s="170" t="str">
        <f t="shared" si="3"/>
        <v/>
      </c>
      <c r="R20" s="167"/>
    </row>
    <row r="21" spans="1:18">
      <c r="A21" s="97">
        <f>список!A19</f>
        <v>18</v>
      </c>
      <c r="B21" s="152" t="str">
        <f>IF(список!B19="","",список!B19)</f>
        <v/>
      </c>
      <c r="C21" s="106">
        <f>IF(список!C19="","",список!C19)</f>
        <v>0</v>
      </c>
      <c r="D21" s="195"/>
      <c r="E21" s="196"/>
      <c r="F21" s="196"/>
      <c r="G21" s="196"/>
      <c r="H21" s="203"/>
      <c r="I21" s="203"/>
      <c r="J21" s="203"/>
      <c r="K21" s="173" t="str">
        <f t="shared" si="0"/>
        <v/>
      </c>
      <c r="L21" s="170" t="str">
        <f t="shared" si="1"/>
        <v/>
      </c>
      <c r="M21" s="203"/>
      <c r="N21" s="203"/>
      <c r="O21" s="203"/>
      <c r="P21" s="173" t="str">
        <f t="shared" si="2"/>
        <v/>
      </c>
      <c r="Q21" s="170" t="str">
        <f t="shared" si="3"/>
        <v/>
      </c>
      <c r="R21" s="167"/>
    </row>
    <row r="22" spans="1:18">
      <c r="A22" s="97">
        <f>список!A20</f>
        <v>19</v>
      </c>
      <c r="B22" s="152" t="str">
        <f>IF(список!B20="","",список!B20)</f>
        <v/>
      </c>
      <c r="C22" s="106">
        <f>IF(список!C20="","",список!C20)</f>
        <v>0</v>
      </c>
      <c r="D22" s="195"/>
      <c r="E22" s="196"/>
      <c r="F22" s="196"/>
      <c r="G22" s="196"/>
      <c r="H22" s="203"/>
      <c r="I22" s="203"/>
      <c r="J22" s="203"/>
      <c r="K22" s="173" t="str">
        <f t="shared" si="0"/>
        <v/>
      </c>
      <c r="L22" s="170" t="str">
        <f t="shared" si="1"/>
        <v/>
      </c>
      <c r="M22" s="203"/>
      <c r="N22" s="203"/>
      <c r="O22" s="203"/>
      <c r="P22" s="173" t="str">
        <f t="shared" si="2"/>
        <v/>
      </c>
      <c r="Q22" s="170" t="str">
        <f t="shared" si="3"/>
        <v/>
      </c>
      <c r="R22" s="167"/>
    </row>
    <row r="23" spans="1:18">
      <c r="A23" s="97">
        <f>список!A21</f>
        <v>20</v>
      </c>
      <c r="B23" s="152" t="str">
        <f>IF(список!B21="","",список!B21)</f>
        <v/>
      </c>
      <c r="C23" s="106">
        <f>IF(список!C21="","",список!C21)</f>
        <v>0</v>
      </c>
      <c r="D23" s="195"/>
      <c r="E23" s="196"/>
      <c r="F23" s="196"/>
      <c r="G23" s="196"/>
      <c r="H23" s="203"/>
      <c r="I23" s="203"/>
      <c r="J23" s="203"/>
      <c r="K23" s="173" t="str">
        <f t="shared" si="0"/>
        <v/>
      </c>
      <c r="L23" s="170" t="str">
        <f t="shared" si="1"/>
        <v/>
      </c>
      <c r="M23" s="203"/>
      <c r="N23" s="203"/>
      <c r="O23" s="203"/>
      <c r="P23" s="173" t="str">
        <f t="shared" si="2"/>
        <v/>
      </c>
      <c r="Q23" s="170" t="str">
        <f t="shared" si="3"/>
        <v/>
      </c>
      <c r="R23" s="167"/>
    </row>
    <row r="24" spans="1:18">
      <c r="A24" s="97">
        <f>список!A22</f>
        <v>21</v>
      </c>
      <c r="B24" s="152" t="str">
        <f>IF(список!B22="","",список!B22)</f>
        <v/>
      </c>
      <c r="C24" s="106">
        <f>IF(список!C22="","",список!C22)</f>
        <v>0</v>
      </c>
      <c r="D24" s="195"/>
      <c r="E24" s="196"/>
      <c r="F24" s="196"/>
      <c r="G24" s="196"/>
      <c r="H24" s="203"/>
      <c r="I24" s="203"/>
      <c r="J24" s="203"/>
      <c r="K24" s="173" t="str">
        <f t="shared" si="0"/>
        <v/>
      </c>
      <c r="L24" s="170" t="str">
        <f t="shared" si="1"/>
        <v/>
      </c>
      <c r="M24" s="203"/>
      <c r="N24" s="203"/>
      <c r="O24" s="203"/>
      <c r="P24" s="173" t="str">
        <f t="shared" si="2"/>
        <v/>
      </c>
      <c r="Q24" s="170" t="str">
        <f t="shared" si="3"/>
        <v/>
      </c>
      <c r="R24" s="167"/>
    </row>
    <row r="25" spans="1:18">
      <c r="A25" s="97">
        <f>список!A23</f>
        <v>22</v>
      </c>
      <c r="B25" s="152" t="str">
        <f>IF(список!B23="","",список!B23)</f>
        <v/>
      </c>
      <c r="C25" s="106">
        <f>IF(список!C23="","",список!C23)</f>
        <v>0</v>
      </c>
      <c r="D25" s="195"/>
      <c r="E25" s="196"/>
      <c r="F25" s="196"/>
      <c r="G25" s="196"/>
      <c r="H25" s="203"/>
      <c r="I25" s="203"/>
      <c r="J25" s="203"/>
      <c r="K25" s="173" t="str">
        <f t="shared" si="0"/>
        <v/>
      </c>
      <c r="L25" s="170" t="str">
        <f t="shared" si="1"/>
        <v/>
      </c>
      <c r="M25" s="203"/>
      <c r="N25" s="203"/>
      <c r="O25" s="203"/>
      <c r="P25" s="173" t="str">
        <f t="shared" si="2"/>
        <v/>
      </c>
      <c r="Q25" s="170" t="str">
        <f t="shared" si="3"/>
        <v/>
      </c>
      <c r="R25" s="167"/>
    </row>
    <row r="26" spans="1:18">
      <c r="A26" s="97">
        <f>список!A24</f>
        <v>23</v>
      </c>
      <c r="B26" s="152" t="str">
        <f>IF(список!B24="","",список!B24)</f>
        <v/>
      </c>
      <c r="C26" s="106">
        <f>IF(список!C24="","",список!C24)</f>
        <v>0</v>
      </c>
      <c r="D26" s="195"/>
      <c r="E26" s="196"/>
      <c r="F26" s="196"/>
      <c r="G26" s="196"/>
      <c r="H26" s="203"/>
      <c r="I26" s="203"/>
      <c r="J26" s="203"/>
      <c r="K26" s="173" t="str">
        <f t="shared" si="0"/>
        <v/>
      </c>
      <c r="L26" s="170" t="str">
        <f t="shared" si="1"/>
        <v/>
      </c>
      <c r="M26" s="203"/>
      <c r="N26" s="203"/>
      <c r="O26" s="203"/>
      <c r="P26" s="173" t="str">
        <f t="shared" si="2"/>
        <v/>
      </c>
      <c r="Q26" s="170" t="str">
        <f t="shared" si="3"/>
        <v/>
      </c>
      <c r="R26" s="167"/>
    </row>
    <row r="27" spans="1:18">
      <c r="A27" s="97">
        <f>список!A25</f>
        <v>24</v>
      </c>
      <c r="B27" s="152" t="str">
        <f>IF(список!B25="","",список!B25)</f>
        <v/>
      </c>
      <c r="C27" s="106">
        <f>IF(список!C25="","",список!C25)</f>
        <v>0</v>
      </c>
      <c r="D27" s="195"/>
      <c r="E27" s="196"/>
      <c r="F27" s="196"/>
      <c r="G27" s="196"/>
      <c r="H27" s="203"/>
      <c r="I27" s="203"/>
      <c r="J27" s="203"/>
      <c r="K27" s="173" t="str">
        <f t="shared" si="0"/>
        <v/>
      </c>
      <c r="L27" s="170" t="str">
        <f t="shared" si="1"/>
        <v/>
      </c>
      <c r="M27" s="203"/>
      <c r="N27" s="203"/>
      <c r="O27" s="203"/>
      <c r="P27" s="173" t="str">
        <f t="shared" si="2"/>
        <v/>
      </c>
      <c r="Q27" s="170" t="str">
        <f t="shared" si="3"/>
        <v/>
      </c>
      <c r="R27" s="167"/>
    </row>
    <row r="28" spans="1:18">
      <c r="A28" s="97">
        <f>список!A26</f>
        <v>25</v>
      </c>
      <c r="B28" s="152" t="str">
        <f>IF(список!B26="","",список!B26)</f>
        <v/>
      </c>
      <c r="C28" s="106">
        <f>IF(список!C26="","",список!C26)</f>
        <v>0</v>
      </c>
      <c r="D28" s="195"/>
      <c r="E28" s="196"/>
      <c r="F28" s="196"/>
      <c r="G28" s="196"/>
      <c r="H28" s="198"/>
      <c r="I28" s="203"/>
      <c r="J28" s="203"/>
      <c r="K28" s="173" t="str">
        <f t="shared" si="0"/>
        <v/>
      </c>
      <c r="L28" s="170" t="str">
        <f t="shared" si="1"/>
        <v/>
      </c>
      <c r="M28" s="198"/>
      <c r="N28" s="203"/>
      <c r="O28" s="203"/>
      <c r="P28" s="173" t="str">
        <f t="shared" si="2"/>
        <v/>
      </c>
      <c r="Q28" s="170" t="str">
        <f t="shared" si="3"/>
        <v/>
      </c>
      <c r="R28" s="167"/>
    </row>
    <row r="29" spans="1:18">
      <c r="A29" s="97">
        <f>список!A27</f>
        <v>26</v>
      </c>
      <c r="B29" s="152" t="str">
        <f>IF(список!B27="","",список!B27)</f>
        <v/>
      </c>
      <c r="C29" s="106">
        <f>IF(список!C27="","",список!C27)</f>
        <v>0</v>
      </c>
      <c r="D29" s="195"/>
      <c r="E29" s="196"/>
      <c r="F29" s="196"/>
      <c r="G29" s="196"/>
      <c r="H29" s="198"/>
      <c r="I29" s="203"/>
      <c r="J29" s="203"/>
      <c r="K29" s="173" t="str">
        <f t="shared" si="0"/>
        <v/>
      </c>
      <c r="L29" s="170" t="str">
        <f t="shared" si="1"/>
        <v/>
      </c>
      <c r="M29" s="198"/>
      <c r="N29" s="203"/>
      <c r="O29" s="203"/>
      <c r="P29" s="173" t="str">
        <f t="shared" si="2"/>
        <v/>
      </c>
      <c r="Q29" s="170" t="str">
        <f t="shared" si="3"/>
        <v/>
      </c>
      <c r="R29" s="167"/>
    </row>
    <row r="30" spans="1:18">
      <c r="A30" s="97">
        <f>список!A28</f>
        <v>27</v>
      </c>
      <c r="B30" s="152" t="str">
        <f>IF(список!B28="","",список!B28)</f>
        <v/>
      </c>
      <c r="C30" s="106">
        <f>IF(список!C28="","",список!C28)</f>
        <v>0</v>
      </c>
      <c r="D30" s="195"/>
      <c r="E30" s="196"/>
      <c r="F30" s="196"/>
      <c r="G30" s="196"/>
      <c r="H30" s="203"/>
      <c r="I30" s="203"/>
      <c r="J30" s="203"/>
      <c r="K30" s="173" t="str">
        <f t="shared" si="0"/>
        <v/>
      </c>
      <c r="L30" s="170" t="str">
        <f t="shared" si="1"/>
        <v/>
      </c>
      <c r="M30" s="203"/>
      <c r="N30" s="203"/>
      <c r="O30" s="203"/>
      <c r="P30" s="173" t="str">
        <f t="shared" si="2"/>
        <v/>
      </c>
      <c r="Q30" s="170" t="str">
        <f t="shared" si="3"/>
        <v/>
      </c>
      <c r="R30" s="167"/>
    </row>
    <row r="31" spans="1:18">
      <c r="A31" s="97">
        <f>список!A29</f>
        <v>28</v>
      </c>
      <c r="B31" s="152" t="str">
        <f>IF(список!B29="","",список!B29)</f>
        <v/>
      </c>
      <c r="C31" s="106">
        <f>IF(список!C29="","",список!C29)</f>
        <v>0</v>
      </c>
      <c r="D31" s="195"/>
      <c r="E31" s="196"/>
      <c r="F31" s="196"/>
      <c r="G31" s="196"/>
      <c r="H31" s="203"/>
      <c r="I31" s="203"/>
      <c r="J31" s="203"/>
      <c r="K31" s="173" t="str">
        <f t="shared" si="0"/>
        <v/>
      </c>
      <c r="L31" s="170" t="str">
        <f t="shared" si="1"/>
        <v/>
      </c>
      <c r="M31" s="203"/>
      <c r="N31" s="203"/>
      <c r="O31" s="203"/>
      <c r="P31" s="173" t="str">
        <f t="shared" si="2"/>
        <v/>
      </c>
      <c r="Q31" s="170" t="str">
        <f t="shared" si="3"/>
        <v/>
      </c>
      <c r="R31" s="167"/>
    </row>
    <row r="32" spans="1:18">
      <c r="A32" s="97">
        <f>список!A30</f>
        <v>29</v>
      </c>
      <c r="B32" s="152" t="str">
        <f>IF(список!B30="","",список!B30)</f>
        <v/>
      </c>
      <c r="C32" s="106">
        <f>IF(список!C30="","",список!C30)</f>
        <v>0</v>
      </c>
      <c r="D32" s="195"/>
      <c r="E32" s="196"/>
      <c r="F32" s="196"/>
      <c r="G32" s="196"/>
      <c r="H32" s="198"/>
      <c r="I32" s="203"/>
      <c r="J32" s="203"/>
      <c r="K32" s="173" t="str">
        <f t="shared" si="0"/>
        <v/>
      </c>
      <c r="L32" s="170" t="str">
        <f t="shared" si="1"/>
        <v/>
      </c>
      <c r="M32" s="198"/>
      <c r="N32" s="203"/>
      <c r="O32" s="203"/>
      <c r="P32" s="173" t="str">
        <f t="shared" si="2"/>
        <v/>
      </c>
      <c r="Q32" s="170" t="str">
        <f t="shared" si="3"/>
        <v/>
      </c>
      <c r="R32" s="167"/>
    </row>
    <row r="33" spans="1:18">
      <c r="A33" s="97">
        <f>список!A31</f>
        <v>30</v>
      </c>
      <c r="B33" s="152" t="str">
        <f>IF(список!B31="","",список!B31)</f>
        <v/>
      </c>
      <c r="C33" s="106">
        <f>IF(список!C31="","",список!C31)</f>
        <v>0</v>
      </c>
      <c r="D33" s="195"/>
      <c r="E33" s="196"/>
      <c r="F33" s="196"/>
      <c r="G33" s="196"/>
      <c r="H33" s="196"/>
      <c r="I33" s="196"/>
      <c r="J33" s="198"/>
      <c r="K33" s="173" t="str">
        <f t="shared" si="0"/>
        <v/>
      </c>
      <c r="L33" s="170" t="str">
        <f t="shared" si="1"/>
        <v/>
      </c>
      <c r="M33" s="230"/>
      <c r="N33" s="154"/>
      <c r="O33" s="154"/>
      <c r="P33" s="173" t="str">
        <f t="shared" si="2"/>
        <v/>
      </c>
      <c r="Q33" s="170" t="str">
        <f t="shared" si="3"/>
        <v/>
      </c>
      <c r="R33" s="167"/>
    </row>
    <row r="34" spans="1:18">
      <c r="A34" s="97">
        <f>список!A32</f>
        <v>31</v>
      </c>
      <c r="B34" s="152" t="str">
        <f>IF(список!B32="","",список!B32)</f>
        <v/>
      </c>
      <c r="C34" s="106">
        <f>IF(список!C32="","",список!C32)</f>
        <v>0</v>
      </c>
      <c r="D34" s="195"/>
      <c r="E34" s="196"/>
      <c r="F34" s="196"/>
      <c r="G34" s="196"/>
      <c r="H34" s="196"/>
      <c r="I34" s="196"/>
      <c r="J34" s="198"/>
      <c r="K34" s="173" t="str">
        <f t="shared" si="0"/>
        <v/>
      </c>
      <c r="L34" s="170" t="str">
        <f t="shared" si="1"/>
        <v/>
      </c>
      <c r="M34" s="230"/>
      <c r="N34" s="154"/>
      <c r="O34" s="154"/>
      <c r="P34" s="173" t="str">
        <f t="shared" si="2"/>
        <v/>
      </c>
      <c r="Q34" s="170" t="str">
        <f t="shared" si="3"/>
        <v/>
      </c>
      <c r="R34" s="167"/>
    </row>
    <row r="35" spans="1:18">
      <c r="A35" s="97">
        <f>список!A33</f>
        <v>32</v>
      </c>
      <c r="B35" s="152" t="str">
        <f>IF(список!B33="","",список!B33)</f>
        <v/>
      </c>
      <c r="C35" s="106">
        <f>IF(список!C33="","",список!C33)</f>
        <v>0</v>
      </c>
      <c r="D35" s="195"/>
      <c r="E35" s="196"/>
      <c r="F35" s="196"/>
      <c r="G35" s="196"/>
      <c r="H35" s="196"/>
      <c r="I35" s="196"/>
      <c r="J35" s="198"/>
      <c r="K35" s="173" t="str">
        <f t="shared" si="0"/>
        <v/>
      </c>
      <c r="L35" s="170" t="str">
        <f t="shared" si="1"/>
        <v/>
      </c>
      <c r="M35" s="230"/>
      <c r="N35" s="154"/>
      <c r="O35" s="154"/>
      <c r="P35" s="173" t="str">
        <f t="shared" si="2"/>
        <v/>
      </c>
      <c r="Q35" s="170" t="str">
        <f t="shared" si="3"/>
        <v/>
      </c>
      <c r="R35" s="167"/>
    </row>
    <row r="36" spans="1:18">
      <c r="A36" s="97">
        <f>список!A34</f>
        <v>33</v>
      </c>
      <c r="B36" s="152" t="str">
        <f>IF(список!B34="","",список!B34)</f>
        <v/>
      </c>
      <c r="C36" s="106">
        <f>IF(список!C34="","",список!C34)</f>
        <v>0</v>
      </c>
      <c r="D36" s="98"/>
      <c r="E36" s="98"/>
      <c r="F36" s="98"/>
      <c r="G36" s="98"/>
      <c r="H36" s="98"/>
      <c r="I36" s="98"/>
      <c r="J36" s="154"/>
      <c r="K36" s="173" t="str">
        <f t="shared" si="0"/>
        <v/>
      </c>
      <c r="L36" s="170" t="str">
        <f t="shared" si="1"/>
        <v/>
      </c>
      <c r="M36" s="230"/>
      <c r="N36" s="154"/>
      <c r="O36" s="154"/>
      <c r="P36" s="173" t="str">
        <f t="shared" si="2"/>
        <v/>
      </c>
      <c r="Q36" s="170" t="str">
        <f t="shared" si="3"/>
        <v/>
      </c>
      <c r="R36" s="167"/>
    </row>
    <row r="37" spans="1:18">
      <c r="A37" s="97">
        <f>список!A35</f>
        <v>34</v>
      </c>
      <c r="B37" s="152" t="str">
        <f>IF(список!B35="","",список!B35)</f>
        <v/>
      </c>
      <c r="C37" s="106">
        <f>IF(список!C35="","",список!C35)</f>
        <v>0</v>
      </c>
      <c r="D37" s="98"/>
      <c r="E37" s="98"/>
      <c r="F37" s="98"/>
      <c r="G37" s="98"/>
      <c r="H37" s="98"/>
      <c r="I37" s="98"/>
      <c r="J37" s="154"/>
      <c r="K37" s="173" t="str">
        <f t="shared" si="0"/>
        <v/>
      </c>
      <c r="L37" s="170" t="str">
        <f t="shared" si="1"/>
        <v/>
      </c>
      <c r="M37" s="230"/>
      <c r="N37" s="154"/>
      <c r="O37" s="154"/>
      <c r="P37" s="173" t="str">
        <f t="shared" si="2"/>
        <v/>
      </c>
      <c r="Q37" s="170" t="str">
        <f t="shared" si="3"/>
        <v/>
      </c>
      <c r="R37" s="167"/>
    </row>
    <row r="38" spans="1:18" ht="15.75" thickBot="1">
      <c r="A38" s="97">
        <f>список!A36</f>
        <v>35</v>
      </c>
      <c r="B38" s="152" t="str">
        <f>IF(список!B36="","",список!B36)</f>
        <v/>
      </c>
      <c r="C38" s="106">
        <f>IF(список!C36="","",список!C36)</f>
        <v>0</v>
      </c>
      <c r="D38" s="98"/>
      <c r="E38" s="98"/>
      <c r="F38" s="98"/>
      <c r="G38" s="98"/>
      <c r="H38" s="98"/>
      <c r="I38" s="98"/>
      <c r="J38" s="154"/>
      <c r="K38" s="236" t="str">
        <f t="shared" si="0"/>
        <v/>
      </c>
      <c r="L38" s="171" t="str">
        <f t="shared" si="1"/>
        <v/>
      </c>
      <c r="M38" s="155"/>
      <c r="N38" s="98"/>
      <c r="O38" s="154"/>
      <c r="P38" s="236" t="str">
        <f t="shared" si="2"/>
        <v/>
      </c>
      <c r="Q38" s="171" t="str">
        <f t="shared" si="3"/>
        <v/>
      </c>
      <c r="R38" s="167"/>
    </row>
    <row r="39" spans="1:18">
      <c r="K39" s="240"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opLeftCell="A13"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8.2851562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3"/>
      <c r="B1" s="283"/>
      <c r="C1" s="283"/>
      <c r="D1" s="283"/>
      <c r="E1" s="283"/>
      <c r="F1" s="283"/>
      <c r="G1" s="283"/>
      <c r="H1" s="283"/>
      <c r="I1" s="283"/>
      <c r="J1" s="283"/>
      <c r="K1" s="283"/>
      <c r="L1" s="283"/>
      <c r="M1" s="283"/>
      <c r="N1" s="283"/>
      <c r="O1" s="347"/>
      <c r="P1" s="347"/>
      <c r="Q1" s="347"/>
      <c r="R1" s="347"/>
      <c r="S1" s="347"/>
      <c r="T1" s="347"/>
      <c r="U1" s="347"/>
      <c r="V1" s="347"/>
      <c r="W1" s="347"/>
      <c r="X1" s="347"/>
      <c r="Y1" s="347"/>
    </row>
    <row r="2" spans="1:51" ht="43.5" customHeight="1" thickBot="1">
      <c r="A2" s="377" t="str">
        <f>список!A1</f>
        <v>№</v>
      </c>
      <c r="B2" s="377" t="str">
        <f>список!B1</f>
        <v>Фамилия, имя воспитанника</v>
      </c>
      <c r="C2" s="377" t="str">
        <f>список!C1</f>
        <v xml:space="preserve">дата </v>
      </c>
      <c r="D2" s="391" t="s">
        <v>118</v>
      </c>
      <c r="E2" s="392"/>
      <c r="F2" s="392"/>
      <c r="G2" s="393"/>
      <c r="H2" s="382" t="s">
        <v>122</v>
      </c>
      <c r="I2" s="383"/>
      <c r="J2" s="383"/>
      <c r="K2" s="142"/>
      <c r="L2" s="384" t="s">
        <v>127</v>
      </c>
      <c r="M2" s="385"/>
      <c r="N2" s="386"/>
      <c r="O2" s="387" t="s">
        <v>128</v>
      </c>
      <c r="P2" s="388"/>
      <c r="Q2" s="389"/>
      <c r="R2" s="387" t="s">
        <v>130</v>
      </c>
      <c r="S2" s="388"/>
      <c r="T2" s="390"/>
      <c r="U2" s="118"/>
      <c r="V2" s="379"/>
      <c r="W2" s="380"/>
      <c r="X2" s="380"/>
      <c r="Y2" s="380"/>
      <c r="Z2" s="380"/>
      <c r="AA2" s="381"/>
      <c r="AB2" s="118"/>
      <c r="AC2" s="118"/>
      <c r="AD2" s="118"/>
      <c r="AE2" s="118"/>
      <c r="AF2" s="118"/>
      <c r="AG2" s="118"/>
      <c r="AH2" s="118"/>
      <c r="AI2" s="118"/>
      <c r="AJ2" s="119"/>
      <c r="AK2" s="119"/>
      <c r="AL2" s="379"/>
      <c r="AM2" s="380"/>
      <c r="AN2" s="380"/>
      <c r="AO2" s="380"/>
      <c r="AP2" s="380"/>
      <c r="AQ2" s="380"/>
      <c r="AR2" s="380"/>
      <c r="AS2" s="380"/>
      <c r="AT2" s="380"/>
      <c r="AU2" s="380"/>
      <c r="AV2" s="380"/>
      <c r="AW2" s="380"/>
    </row>
    <row r="3" spans="1:51" ht="197.25" customHeight="1" thickBot="1">
      <c r="A3" s="378"/>
      <c r="B3" s="378"/>
      <c r="C3" s="378"/>
      <c r="D3" s="123" t="s">
        <v>133</v>
      </c>
      <c r="E3" s="113" t="s">
        <v>132</v>
      </c>
      <c r="F3" s="116" t="s">
        <v>121</v>
      </c>
      <c r="G3" s="144"/>
      <c r="H3" s="114" t="s">
        <v>123</v>
      </c>
      <c r="I3" s="115" t="s">
        <v>168</v>
      </c>
      <c r="J3" s="115" t="s">
        <v>193</v>
      </c>
      <c r="K3" s="144"/>
      <c r="L3" s="265" t="s">
        <v>134</v>
      </c>
      <c r="M3" s="266" t="s">
        <v>135</v>
      </c>
      <c r="N3" s="267"/>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f>IF(список!C3="","",список!C3)</f>
        <v>0</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f>IF(список!C4="","",список!C4)</f>
        <v>0</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f>IF(список!C5="","",список!C5)</f>
        <v>0</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f>IF(список!C6="","",список!C6)</f>
        <v>0</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f>IF(список!C7="","",список!C7)</f>
        <v>0</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f>IF(список!C8="","",список!C8)</f>
        <v>0</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f>IF(список!C9="","",список!C9)</f>
        <v>0</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f>IF(список!C10="","",список!C10)</f>
        <v>0</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f>IF(список!C11="","",список!C11)</f>
        <v>0</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f>IF(список!C12="","",список!C12)</f>
        <v>0</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f>IF(список!C13="","",список!C13)</f>
        <v>0</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f>IF(список!C14="","",список!C14)</f>
        <v>0</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f>IF(список!C15="","",список!C15)</f>
        <v>0</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f>IF(список!C16="","",список!C16)</f>
        <v>0</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f>IF(список!C17="","",список!C17)</f>
        <v>0</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f>IF(список!C18="","",список!C18)</f>
        <v>0</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f>IF(список!C19="","",список!C19)</f>
        <v>0</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f>IF(список!C20="","",список!C20)</f>
        <v>0</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f>IF(список!C21="","",список!C21)</f>
        <v>0</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f>IF(список!C22="","",список!C22)</f>
        <v>0</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f>IF(список!C23="","",список!C23)</f>
        <v>0</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f>IF(список!C24="","",список!C24)</f>
        <v>0</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f>IF(список!C25="","",список!C25)</f>
        <v>0</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f>IF(список!C26="","",список!C26)</f>
        <v>0</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f>IF(список!C27="","",список!C27)</f>
        <v>0</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5"/>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f>IF(список!C28="","",список!C28)</f>
        <v>0</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5"/>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f>IF(список!C29="","",список!C29)</f>
        <v>0</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5"/>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f>IF(список!C30="","",список!C30)</f>
        <v>0</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5"/>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f>список!A31</f>
        <v>30</v>
      </c>
      <c r="B33" s="146" t="str">
        <f>IF(список!B31="","",список!B31)</f>
        <v/>
      </c>
      <c r="C33" s="100">
        <f>IF(список!C31="","",список!C31)</f>
        <v>0</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5"/>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f>список!A32</f>
        <v>31</v>
      </c>
      <c r="B34" s="146" t="str">
        <f>IF(список!B32="","",список!B32)</f>
        <v/>
      </c>
      <c r="C34" s="100">
        <f>IF(список!C32="","",список!C32)</f>
        <v>0</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5"/>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f>список!A33</f>
        <v>32</v>
      </c>
      <c r="B35" s="146" t="str">
        <f>IF(список!B33="","",список!B33)</f>
        <v/>
      </c>
      <c r="C35" s="100">
        <f>IF(список!C33="","",список!C33)</f>
        <v>0</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5"/>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f>список!A34</f>
        <v>33</v>
      </c>
      <c r="B36" s="146" t="str">
        <f>IF(список!B34="","",список!B34)</f>
        <v/>
      </c>
      <c r="C36" s="100">
        <f>IF(список!C34="","",список!C34)</f>
        <v>0</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5"/>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f>список!A35</f>
        <v>34</v>
      </c>
      <c r="B37" s="146" t="str">
        <f>IF(список!B35="","",список!B35)</f>
        <v/>
      </c>
      <c r="C37" s="100">
        <f>IF(список!C35="","",список!C35)</f>
        <v>0</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5"/>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f>список!A36</f>
        <v>35</v>
      </c>
      <c r="B38" s="146" t="str">
        <f>IF(список!B36="","",список!B36)</f>
        <v/>
      </c>
      <c r="C38" s="100">
        <f>IF(список!C36="","",список!C36)</f>
        <v>0</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5"/>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7" t="s">
        <v>196</v>
      </c>
      <c r="C39" s="211"/>
      <c r="D39" s="103"/>
      <c r="E39" s="167"/>
      <c r="F39" s="205"/>
      <c r="G39" s="145"/>
      <c r="H39" s="122"/>
      <c r="I39" s="206"/>
      <c r="J39" s="206"/>
      <c r="K39" s="145"/>
      <c r="L39" s="103"/>
      <c r="M39" s="205"/>
      <c r="N39" s="205"/>
      <c r="O39" s="167"/>
      <c r="P39" s="167"/>
      <c r="Q39" s="167"/>
      <c r="R39" s="167"/>
      <c r="S39" s="167"/>
      <c r="T39" s="167"/>
    </row>
    <row r="40" spans="1:20">
      <c r="C40" s="100" t="s">
        <v>153</v>
      </c>
      <c r="D40" s="103">
        <f>COUNTIF(D$4:D$38,$C$40)</f>
        <v>0</v>
      </c>
      <c r="E40" s="103">
        <f t="shared" ref="E40:F40" si="0">COUNTIF(E$4:E$38,$C$40)</f>
        <v>0</v>
      </c>
      <c r="F40" s="103">
        <f t="shared" si="0"/>
        <v>0</v>
      </c>
      <c r="G40" s="216">
        <f>AVERAGE(D40:F40)</f>
        <v>0</v>
      </c>
      <c r="H40" s="103">
        <f>COUNTIF(H$4:H$38,$C$40)</f>
        <v>0</v>
      </c>
      <c r="I40" s="103">
        <f t="shared" ref="I40:J40" si="1">COUNTIF(I$4:I$38,$C$40)</f>
        <v>0</v>
      </c>
      <c r="J40" s="103">
        <f t="shared" si="1"/>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 t="shared" ref="S40" si="2">COUNTIF(S$4:S$29,$C$40)</f>
        <v>0</v>
      </c>
      <c r="T40" s="103">
        <f>AVERAGE(R40:S40)</f>
        <v>0</v>
      </c>
    </row>
    <row r="41" spans="1:20">
      <c r="C41" s="97" t="s">
        <v>154</v>
      </c>
      <c r="D41" s="103">
        <f>COUNTIF(D$4:D$38,$C$41)</f>
        <v>0</v>
      </c>
      <c r="E41" s="103">
        <f t="shared" ref="E41:F41" si="3">COUNTIF(E$4:E$38,$C$41)</f>
        <v>0</v>
      </c>
      <c r="F41" s="103">
        <f t="shared" si="3"/>
        <v>0</v>
      </c>
      <c r="G41" s="217">
        <f t="shared" ref="G41:G42" si="4">AVERAGE(D41:F41)</f>
        <v>0</v>
      </c>
      <c r="H41" s="103">
        <f>COUNTIF(H$4:H$38,$C$41)</f>
        <v>0</v>
      </c>
      <c r="I41" s="103">
        <f t="shared" ref="I41:J41" si="5">COUNTIF(I$4:I$38,$C$41)</f>
        <v>0</v>
      </c>
      <c r="J41" s="103">
        <f t="shared" si="5"/>
        <v>0</v>
      </c>
      <c r="K41" s="216">
        <f t="shared" ref="K41:K42" si="6">AVERAGE(H41:J41)</f>
        <v>0</v>
      </c>
      <c r="L41" s="103">
        <f>COUNTIF(L$4:L$38,$C$41)</f>
        <v>0</v>
      </c>
      <c r="M41" s="103">
        <f>COUNTIF(M$4:M$38,$C$41)</f>
        <v>0</v>
      </c>
      <c r="N41" s="103">
        <f>AVERAGE(L41:M41)</f>
        <v>0</v>
      </c>
      <c r="O41" s="103">
        <f>COUNTIF(O$4:O$38,$C$41)</f>
        <v>0</v>
      </c>
      <c r="P41" s="103">
        <f>COUNTIF(P$4:P$38,$C$41)</f>
        <v>0</v>
      </c>
      <c r="Q41" s="103">
        <f t="shared" ref="Q41:Q42" si="7">AVERAGE(O41:P41)</f>
        <v>0</v>
      </c>
      <c r="R41" s="103">
        <f>COUNTIF(R$4:R$38,$C$41)</f>
        <v>0</v>
      </c>
      <c r="S41" s="103">
        <f t="shared" ref="S41" si="8">COUNTIF(S$4:S$29,$C$41)</f>
        <v>0</v>
      </c>
      <c r="T41" s="103">
        <f t="shared" ref="T41:T42" si="9">AVERAGE(R41:S41)</f>
        <v>0</v>
      </c>
    </row>
    <row r="42" spans="1:20">
      <c r="C42" s="97" t="s">
        <v>155</v>
      </c>
      <c r="D42" s="103">
        <f>COUNTIF(D$4:D$38,$C$42)</f>
        <v>0</v>
      </c>
      <c r="E42" s="103">
        <f t="shared" ref="E42:F42" si="10">COUNTIF(E$4:E$38,$C$42)</f>
        <v>0</v>
      </c>
      <c r="F42" s="103">
        <f t="shared" si="10"/>
        <v>0</v>
      </c>
      <c r="G42" s="216">
        <f t="shared" si="4"/>
        <v>0</v>
      </c>
      <c r="H42" s="103">
        <f>COUNTIF(H$4:H$38,$C$42)</f>
        <v>0</v>
      </c>
      <c r="I42" s="103">
        <f t="shared" ref="I42:J42" si="11">COUNTIF(I$4:I$38,$C$42)</f>
        <v>0</v>
      </c>
      <c r="J42" s="103">
        <f t="shared" si="11"/>
        <v>0</v>
      </c>
      <c r="K42" s="216">
        <f t="shared" si="6"/>
        <v>0</v>
      </c>
      <c r="L42" s="103">
        <f>COUNTIF(L$4:L$38,$C$42)</f>
        <v>0</v>
      </c>
      <c r="M42" s="103">
        <f>COUNTIF(M$4:M$38,$C$42)</f>
        <v>0</v>
      </c>
      <c r="N42" s="103">
        <f>AVERAGE(L42:M42)</f>
        <v>0</v>
      </c>
      <c r="O42" s="103">
        <f>COUNTIF(O$4:O$38,$C$42)</f>
        <v>0</v>
      </c>
      <c r="P42" s="103">
        <f>COUNTIF(P$4:P$38,$C$42)</f>
        <v>0</v>
      </c>
      <c r="Q42" s="103">
        <f t="shared" si="7"/>
        <v>0</v>
      </c>
      <c r="R42" s="103">
        <f>COUNTIF(R$4:R$38,$C$42)</f>
        <v>0</v>
      </c>
      <c r="S42" s="103">
        <f t="shared" ref="S42" si="12">COUNTIF(S$4:S$29,$C$42)</f>
        <v>0</v>
      </c>
      <c r="T42" s="103">
        <f t="shared" si="9"/>
        <v>0</v>
      </c>
    </row>
    <row r="43" spans="1:20">
      <c r="C43" s="100"/>
      <c r="D43" s="167"/>
      <c r="E43" s="167"/>
      <c r="F43" s="167"/>
      <c r="G43" s="208"/>
      <c r="H43" s="167"/>
      <c r="I43" s="167"/>
      <c r="J43" s="167"/>
      <c r="K43" s="208"/>
      <c r="L43" s="167"/>
      <c r="M43" s="167"/>
      <c r="N43" s="208"/>
      <c r="O43" s="167"/>
      <c r="P43" s="167"/>
      <c r="Q43" s="210"/>
      <c r="R43" s="167"/>
      <c r="S43" s="167"/>
      <c r="T43" s="209"/>
    </row>
    <row r="44" spans="1:20">
      <c r="C44" s="100" t="s">
        <v>153</v>
      </c>
      <c r="D44" s="204"/>
      <c r="G44" s="204" t="e">
        <f>G40/$C$39</f>
        <v>#DIV/0!</v>
      </c>
      <c r="H44" s="204"/>
      <c r="I44" s="204"/>
      <c r="J44" s="204"/>
      <c r="K44" s="264" t="e">
        <f t="shared" ref="K44:T44" si="13">K40/$C$39</f>
        <v>#DIV/0!</v>
      </c>
      <c r="L44" s="204"/>
      <c r="M44" s="204"/>
      <c r="N44" s="204" t="e">
        <f t="shared" ref="N44" si="14">N40/$C$39</f>
        <v>#DIV/0!</v>
      </c>
      <c r="O44" s="204"/>
      <c r="P44" s="204"/>
      <c r="Q44" s="204" t="e">
        <f t="shared" si="13"/>
        <v>#DIV/0!</v>
      </c>
      <c r="R44" s="204"/>
      <c r="S44" s="204"/>
      <c r="T44" s="264" t="e">
        <f t="shared" si="13"/>
        <v>#DIV/0!</v>
      </c>
    </row>
    <row r="45" spans="1:20">
      <c r="C45" s="97" t="s">
        <v>154</v>
      </c>
      <c r="D45" s="204"/>
      <c r="G45" s="204" t="e">
        <f>G41/$C$39</f>
        <v>#DIV/0!</v>
      </c>
      <c r="H45" s="204"/>
      <c r="I45" s="204"/>
      <c r="J45" s="204"/>
      <c r="K45" s="264" t="e">
        <f t="shared" ref="G45:T46" si="15">K41/$C$39</f>
        <v>#DIV/0!</v>
      </c>
      <c r="L45" s="204"/>
      <c r="M45" s="204"/>
      <c r="N45" s="204" t="e">
        <f t="shared" ref="N45" si="16">N41/$C$39</f>
        <v>#DIV/0!</v>
      </c>
      <c r="O45" s="204"/>
      <c r="P45" s="204"/>
      <c r="Q45" s="204" t="e">
        <f t="shared" si="15"/>
        <v>#DIV/0!</v>
      </c>
      <c r="R45" s="204"/>
      <c r="S45" s="204"/>
      <c r="T45" s="264" t="e">
        <f t="shared" si="15"/>
        <v>#DIV/0!</v>
      </c>
    </row>
    <row r="46" spans="1:20">
      <c r="C46" s="97" t="s">
        <v>155</v>
      </c>
      <c r="G46" s="204" t="e">
        <f t="shared" si="15"/>
        <v>#DIV/0!</v>
      </c>
      <c r="H46" s="204"/>
      <c r="I46" s="204"/>
      <c r="J46" s="204"/>
      <c r="K46" s="264" t="e">
        <f t="shared" si="15"/>
        <v>#DIV/0!</v>
      </c>
      <c r="L46" s="204"/>
      <c r="M46" s="204"/>
      <c r="N46" s="204" t="e">
        <f t="shared" ref="N46" si="17">N42/$C$39</f>
        <v>#DIV/0!</v>
      </c>
      <c r="O46" s="204"/>
      <c r="P46" s="204"/>
      <c r="Q46" s="204" t="e">
        <f t="shared" si="15"/>
        <v>#DIV/0!</v>
      </c>
      <c r="R46" s="204"/>
      <c r="S46" s="204"/>
      <c r="T46" s="264" t="e">
        <f t="shared" si="15"/>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87" customHeight="1">
      <c r="A1" s="419" t="s">
        <v>152</v>
      </c>
      <c r="B1" s="419"/>
      <c r="C1" s="419"/>
      <c r="D1" s="419"/>
      <c r="E1" s="419"/>
      <c r="F1" s="419"/>
      <c r="G1" s="128"/>
      <c r="H1" s="143">
        <v>1</v>
      </c>
      <c r="I1" s="192"/>
      <c r="P1" s="401"/>
      <c r="Q1" s="401"/>
      <c r="R1" s="401"/>
      <c r="S1" s="401"/>
      <c r="T1" s="401"/>
      <c r="U1" s="401"/>
    </row>
    <row r="2" spans="1:21" s="80" customFormat="1" ht="22.5" customHeight="1">
      <c r="A2" s="417"/>
      <c r="B2" s="417"/>
      <c r="C2" s="418">
        <f>INDEX(список!B2:B36,H1,1)</f>
        <v>0</v>
      </c>
      <c r="D2" s="418"/>
      <c r="E2" s="418"/>
      <c r="F2" s="245"/>
      <c r="G2" s="245"/>
      <c r="H2" s="78"/>
      <c r="I2" s="192"/>
      <c r="P2" s="178"/>
      <c r="Q2" s="178"/>
      <c r="R2" s="178"/>
      <c r="S2" s="178"/>
      <c r="T2" s="178"/>
      <c r="U2" s="178"/>
    </row>
    <row r="3" spans="1:21" s="80" customFormat="1" ht="18.75">
      <c r="A3" s="407"/>
      <c r="B3" s="407"/>
      <c r="C3" s="77"/>
      <c r="D3" s="407" t="str">
        <f>список!D2</f>
        <v>1 младшая группа</v>
      </c>
      <c r="E3" s="407"/>
      <c r="F3" s="244"/>
      <c r="G3" s="244"/>
      <c r="H3" s="83"/>
      <c r="I3" s="76"/>
      <c r="P3" s="176"/>
      <c r="Q3" s="176"/>
      <c r="R3" s="176"/>
      <c r="S3" s="176"/>
      <c r="T3" s="85"/>
      <c r="U3" s="85"/>
    </row>
    <row r="4" spans="1:21" s="80" customFormat="1" ht="18.75">
      <c r="A4" s="76"/>
      <c r="B4" s="76"/>
      <c r="C4" s="408">
        <f>список!C2</f>
        <v>0</v>
      </c>
      <c r="D4" s="408"/>
      <c r="E4" s="408"/>
      <c r="F4" s="79"/>
      <c r="G4" s="76"/>
      <c r="H4" s="76"/>
      <c r="I4" s="76"/>
      <c r="P4" s="131"/>
      <c r="Q4" s="85"/>
      <c r="R4" s="131"/>
      <c r="S4" s="85"/>
      <c r="T4" s="85"/>
      <c r="U4" s="85"/>
    </row>
    <row r="5" spans="1:21" s="6" customFormat="1" ht="38.25" customHeight="1">
      <c r="A5" s="410" t="s">
        <v>141</v>
      </c>
      <c r="B5" s="410"/>
      <c r="C5" s="410"/>
      <c r="D5" s="136" t="e">
        <f>AVERAGE(D6:D8)</f>
        <v>#DIV/0!</v>
      </c>
      <c r="E5" s="274" t="e">
        <f>IF(D5="","",IF(D5&gt;1.5,"сформирован",IF(D5&lt;0.5,"не сформирован", "в стадии формирования")))</f>
        <v>#DIV/0!</v>
      </c>
      <c r="F5" s="275"/>
      <c r="G5" s="188"/>
      <c r="H5" s="188"/>
      <c r="I5" s="188"/>
      <c r="J5" s="37"/>
      <c r="P5" s="191"/>
      <c r="Q5" s="191"/>
      <c r="R5" s="191"/>
      <c r="S5" s="129"/>
      <c r="T5" s="129"/>
      <c r="U5" s="129"/>
    </row>
    <row r="6" spans="1:21" ht="56.25" customHeight="1">
      <c r="A6" s="409" t="s">
        <v>142</v>
      </c>
      <c r="B6" s="409"/>
      <c r="C6" s="409"/>
      <c r="D6" s="132" t="str">
        <f>INDEX('Социально-коммуникативное разви'!K4:K38,H1,1)</f>
        <v/>
      </c>
      <c r="E6" s="187" t="str">
        <f>INDEX('Социально-коммуникативное разви'!L4:L38,H1,1)</f>
        <v/>
      </c>
      <c r="F6" s="246"/>
      <c r="G6" s="81"/>
      <c r="H6" s="76"/>
      <c r="I6" s="82"/>
      <c r="J6" s="5"/>
      <c r="M6" s="20"/>
      <c r="N6" s="21"/>
      <c r="O6" s="21"/>
      <c r="P6" s="20"/>
      <c r="Q6" s="20"/>
      <c r="R6" s="20"/>
    </row>
    <row r="7" spans="1:21" ht="33.75" customHeight="1">
      <c r="A7" s="414" t="s">
        <v>143</v>
      </c>
      <c r="B7" s="414"/>
      <c r="C7" s="414"/>
      <c r="D7" s="133" t="str">
        <f>INDEX('Социально-коммуникативное разви'!O4:O38,H1,1)</f>
        <v/>
      </c>
      <c r="E7" s="185" t="str">
        <f>INDEX('Социально-коммуникативное разви'!P4:P38,H1,1)</f>
        <v/>
      </c>
      <c r="F7" s="247"/>
      <c r="G7" s="81"/>
      <c r="H7" s="76"/>
      <c r="I7" s="82"/>
      <c r="J7" s="5"/>
      <c r="M7" s="21"/>
      <c r="N7" s="21"/>
      <c r="O7" s="21"/>
      <c r="P7" s="20"/>
      <c r="Q7" s="20"/>
      <c r="R7" s="20"/>
    </row>
    <row r="8" spans="1:21" ht="39.75" customHeight="1">
      <c r="A8" s="403" t="s">
        <v>144</v>
      </c>
      <c r="B8" s="403"/>
      <c r="C8" s="403"/>
      <c r="D8" s="186" t="str">
        <f>INDEX('Социально-коммуникативное разви'!$R4:$S38,H1,1)</f>
        <v/>
      </c>
      <c r="E8" s="185" t="str">
        <f>INDEX('Социально-коммуникативное разви'!$R4:$S38,H1,2)</f>
        <v/>
      </c>
      <c r="F8" s="247"/>
      <c r="G8" s="81"/>
      <c r="H8" s="76"/>
      <c r="I8" s="82"/>
      <c r="J8" s="5"/>
      <c r="M8" s="21"/>
      <c r="N8" s="21"/>
      <c r="O8" s="21"/>
      <c r="P8" s="20"/>
      <c r="Q8" s="20"/>
      <c r="R8" s="20"/>
    </row>
    <row r="9" spans="1:21" ht="34.5" customHeight="1">
      <c r="A9" s="396" t="s">
        <v>145</v>
      </c>
      <c r="B9" s="396"/>
      <c r="C9" s="396"/>
      <c r="D9" s="137" t="e">
        <f>AVERAGE(D10:D12)</f>
        <v>#DIV/0!</v>
      </c>
      <c r="E9" s="404" t="e">
        <f>IF(D9="","",IF(D9&gt;1.5,"сформирован",IF(D9&lt;0.5,"не сформирован", "в стадии формирования")))</f>
        <v>#DIV/0!</v>
      </c>
      <c r="F9" s="404"/>
      <c r="G9" s="139"/>
      <c r="H9" s="140"/>
      <c r="I9" s="141"/>
      <c r="J9" s="5"/>
    </row>
    <row r="10" spans="1:21" ht="31.5" customHeight="1">
      <c r="A10" s="412" t="s">
        <v>123</v>
      </c>
      <c r="B10" s="413"/>
      <c r="C10" s="413"/>
      <c r="D10" s="133" t="str">
        <f>INDEX('познавательное развитие'!H5:H39,H1,1)</f>
        <v/>
      </c>
      <c r="E10" s="185" t="str">
        <f>INDEX('познавательное развитие'!I5:I39,H1,1)</f>
        <v/>
      </c>
      <c r="F10" s="247"/>
      <c r="G10" s="81"/>
      <c r="H10" s="76"/>
      <c r="I10" s="82"/>
      <c r="J10" s="5"/>
    </row>
    <row r="11" spans="1:21" ht="31.5" customHeight="1">
      <c r="A11" s="403" t="str">
        <f>'сводная по группе'!I3</f>
        <v>Предметная деятельность</v>
      </c>
      <c r="B11" s="403"/>
      <c r="C11" s="403"/>
      <c r="D11" s="134" t="str">
        <f>INDEX('познавательное развитие'!N5:N39,H1,1)</f>
        <v/>
      </c>
      <c r="E11" s="185" t="str">
        <f>INDEX('познавательное развитие'!O5:O39,H1,1)</f>
        <v/>
      </c>
      <c r="F11" s="247"/>
      <c r="G11" s="81"/>
      <c r="H11" s="76"/>
      <c r="I11" s="82"/>
      <c r="J11" s="5"/>
    </row>
    <row r="12" spans="1:21" ht="42" customHeight="1">
      <c r="A12" s="412" t="s">
        <v>194</v>
      </c>
      <c r="B12" s="413"/>
      <c r="C12" s="413"/>
      <c r="D12" s="134" t="str">
        <f>INDEX('познавательное развитие'!T5:T39,H1,1)</f>
        <v/>
      </c>
      <c r="E12" s="185" t="str">
        <f>INDEX('познавательное развитие'!U5:U39,H1,1)</f>
        <v/>
      </c>
      <c r="F12" s="247"/>
      <c r="G12" s="81"/>
      <c r="H12" s="76"/>
      <c r="I12" s="82"/>
      <c r="J12" s="5"/>
    </row>
    <row r="13" spans="1:21" ht="39" customHeight="1">
      <c r="A13" s="415" t="s">
        <v>146</v>
      </c>
      <c r="B13" s="415"/>
      <c r="C13" s="415"/>
      <c r="D13" s="138" t="e">
        <f>AVERAGE(D14:D15)</f>
        <v>#DIV/0!</v>
      </c>
      <c r="E13" s="416" t="e">
        <f>IF(D13="","",IF(D13&gt;1.5,"сформирован",IF(D13&lt;0.5,"не сформирован", "в стадии формирования")))</f>
        <v>#DIV/0!</v>
      </c>
      <c r="F13" s="416"/>
      <c r="G13" s="139"/>
      <c r="H13" s="140"/>
      <c r="I13" s="140"/>
      <c r="J13" s="5"/>
    </row>
    <row r="14" spans="1:21" ht="39" customHeight="1">
      <c r="A14" s="403" t="s">
        <v>134</v>
      </c>
      <c r="B14" s="403"/>
      <c r="C14" s="403"/>
      <c r="D14" s="184" t="str">
        <f>INDEX('Художественно-эстетическое разв'!H5:H39,H1,1)</f>
        <v/>
      </c>
      <c r="E14" s="185" t="str">
        <f>INDEX('Художественно-эстетическое разв'!I5:I39,H1,1)</f>
        <v/>
      </c>
      <c r="F14" s="276"/>
      <c r="G14" s="180"/>
      <c r="H14" s="180"/>
      <c r="I14" s="180"/>
      <c r="J14" s="5"/>
    </row>
    <row r="15" spans="1:21" ht="41.25" customHeight="1">
      <c r="A15" s="403" t="s">
        <v>147</v>
      </c>
      <c r="B15" s="403"/>
      <c r="C15" s="403"/>
      <c r="D15" s="181" t="str">
        <f>INDEX('Художественно-эстетическое разв'!M5:M39,H1,1)</f>
        <v/>
      </c>
      <c r="E15" s="185" t="str">
        <f>INDEX('Художественно-эстетическое разв'!N5:N39,H1,1)</f>
        <v/>
      </c>
      <c r="F15" s="276"/>
      <c r="G15" s="92"/>
      <c r="H15" s="92"/>
      <c r="I15" s="92"/>
      <c r="J15" s="5"/>
    </row>
    <row r="16" spans="1:21" ht="38.25" customHeight="1">
      <c r="A16" s="396" t="s">
        <v>148</v>
      </c>
      <c r="B16" s="396"/>
      <c r="C16" s="396"/>
      <c r="D16" s="137" t="e">
        <f>AVERAGE(D17:D18)</f>
        <v>#DIV/0!</v>
      </c>
      <c r="E16" s="404" t="e">
        <f>IF(D16="","",IF(D16&gt;1.5,"сформирован",IF(D16&lt;0.5,"не сформирован", "в стадии формирования")))</f>
        <v>#DIV/0!</v>
      </c>
      <c r="F16" s="404"/>
      <c r="G16" s="92"/>
      <c r="H16" s="92"/>
      <c r="I16" s="95"/>
      <c r="J16" s="5"/>
    </row>
    <row r="17" spans="1:15" ht="37.5" customHeight="1">
      <c r="A17" s="403" t="s">
        <v>136</v>
      </c>
      <c r="B17" s="403"/>
      <c r="C17" s="403"/>
      <c r="D17" s="181" t="str">
        <f>INDEX('Речевое развитие'!G4:G38,H1,1)</f>
        <v/>
      </c>
      <c r="E17" s="182" t="str">
        <f>INDEX('Речевое развитие'!H4:H38,H1,1)</f>
        <v/>
      </c>
      <c r="F17" s="276"/>
      <c r="G17" s="92"/>
      <c r="H17" s="92"/>
      <c r="I17" s="92"/>
      <c r="J17" s="5"/>
    </row>
    <row r="18" spans="1:15" ht="37.5" customHeight="1" thickBot="1">
      <c r="A18" s="403" t="s">
        <v>149</v>
      </c>
      <c r="B18" s="403"/>
      <c r="C18" s="403"/>
      <c r="D18" s="181" t="str">
        <f>INDEX('Речевое развитие'!K4:K38,H1,1)</f>
        <v/>
      </c>
      <c r="E18" s="183" t="str">
        <f>INDEX('Речевое развитие'!L4:L38,H1,1)</f>
        <v/>
      </c>
      <c r="F18" s="276"/>
      <c r="G18" s="92"/>
      <c r="H18" s="92"/>
      <c r="I18" s="92"/>
      <c r="J18" s="5"/>
    </row>
    <row r="19" spans="1:15" ht="35.25" customHeight="1" thickBot="1">
      <c r="A19" s="396" t="s">
        <v>150</v>
      </c>
      <c r="B19" s="396"/>
      <c r="C19" s="396"/>
      <c r="D19" s="137" t="e">
        <f>AVERAGE(D20:D21)</f>
        <v>#DIV/0!</v>
      </c>
      <c r="E19" s="411" t="e">
        <f>IF(D19="","",IF(D19&gt;1.5,"сформирован",IF(D19&lt;0.5,"не сформирован", "в стадии формирования")))</f>
        <v>#DIV/0!</v>
      </c>
      <c r="F19" s="411"/>
      <c r="G19" s="180"/>
      <c r="H19" s="180"/>
      <c r="I19" s="180"/>
      <c r="J19" s="91"/>
      <c r="K19" s="89"/>
      <c r="L19" s="89"/>
      <c r="M19" s="89"/>
      <c r="N19" s="89"/>
      <c r="O19" s="89"/>
    </row>
    <row r="20" spans="1:15" ht="38.25" customHeight="1" thickBot="1">
      <c r="A20" s="405" t="s">
        <v>138</v>
      </c>
      <c r="B20" s="406"/>
      <c r="C20" s="277"/>
      <c r="D20" s="278" t="str">
        <f>INDEX('Физическое развитие'!K4:K38,H1,1)</f>
        <v/>
      </c>
      <c r="E20" s="279" t="str">
        <f>INDEX('Физическое развитие'!L4:L39,H1,1)</f>
        <v/>
      </c>
      <c r="F20" s="276"/>
      <c r="G20" s="93"/>
      <c r="H20" s="93"/>
      <c r="I20" s="96"/>
      <c r="J20" s="94"/>
      <c r="K20" s="90"/>
      <c r="L20" s="90"/>
      <c r="M20" s="90"/>
      <c r="N20" s="90"/>
      <c r="O20" s="90"/>
    </row>
    <row r="21" spans="1:15" s="9" customFormat="1" ht="42" customHeight="1">
      <c r="A21" s="403" t="s">
        <v>151</v>
      </c>
      <c r="B21" s="403"/>
      <c r="C21" s="403"/>
      <c r="D21" s="135" t="str">
        <f>INDEX('Физическое развитие'!P4:P38,H1,1)</f>
        <v/>
      </c>
      <c r="E21" s="269" t="str">
        <f>INDEX('Физическое развитие'!Q4:Q39,H1,1)</f>
        <v/>
      </c>
      <c r="F21" s="276"/>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400"/>
      <c r="B23" s="400"/>
      <c r="C23" s="86"/>
      <c r="D23" s="86"/>
      <c r="E23" s="84"/>
      <c r="F23" s="84"/>
      <c r="G23" s="84"/>
      <c r="H23" s="87"/>
      <c r="I23" s="87"/>
    </row>
    <row r="24" spans="1:15" s="80" customFormat="1" ht="15.75">
      <c r="A24" s="397"/>
      <c r="B24" s="397"/>
      <c r="C24" s="86"/>
      <c r="D24" s="86"/>
      <c r="E24" s="84"/>
      <c r="F24" s="88"/>
      <c r="G24" s="88"/>
      <c r="H24" s="88"/>
      <c r="I24" s="87"/>
    </row>
    <row r="25" spans="1:15" s="80" customFormat="1" ht="15.75">
      <c r="A25" s="397"/>
      <c r="B25" s="397"/>
      <c r="C25" s="86"/>
      <c r="D25" s="86"/>
      <c r="E25" s="88"/>
      <c r="F25" s="88"/>
      <c r="G25" s="88"/>
      <c r="H25" s="88"/>
      <c r="I25" s="88"/>
    </row>
    <row r="26" spans="1:15" s="80" customFormat="1" ht="15.75">
      <c r="A26" s="397"/>
      <c r="B26" s="397"/>
      <c r="C26" s="86"/>
      <c r="D26" s="86"/>
      <c r="E26" s="88"/>
      <c r="F26" s="88"/>
      <c r="G26" s="88"/>
      <c r="H26" s="88"/>
      <c r="I26" s="88"/>
    </row>
    <row r="27" spans="1:15" s="80" customFormat="1" ht="15.75">
      <c r="A27" s="398"/>
      <c r="B27" s="398"/>
      <c r="C27" s="86"/>
      <c r="D27" s="88"/>
      <c r="E27" s="88"/>
      <c r="F27" s="175"/>
      <c r="G27" s="175"/>
      <c r="H27" s="88"/>
      <c r="I27" s="88"/>
    </row>
    <row r="28" spans="1:15" s="80" customFormat="1" ht="15.75">
      <c r="A28" s="395"/>
      <c r="B28" s="395"/>
      <c r="C28" s="86"/>
      <c r="D28" s="175"/>
      <c r="E28" s="175"/>
      <c r="F28" s="176"/>
      <c r="G28" s="176"/>
      <c r="H28" s="88"/>
      <c r="I28" s="88"/>
    </row>
    <row r="29" spans="1:15" s="80" customFormat="1" ht="15.75">
      <c r="A29" s="395"/>
      <c r="B29" s="395"/>
      <c r="C29" s="86"/>
      <c r="D29" s="85"/>
      <c r="E29" s="176"/>
      <c r="F29" s="85"/>
      <c r="G29" s="85"/>
      <c r="H29" s="88"/>
      <c r="I29" s="88"/>
    </row>
    <row r="30" spans="1:15" s="80" customFormat="1" ht="15.75">
      <c r="A30" s="395"/>
      <c r="B30" s="395"/>
      <c r="C30" s="88"/>
      <c r="D30" s="85"/>
      <c r="E30" s="85"/>
      <c r="F30" s="85"/>
      <c r="G30" s="85"/>
      <c r="H30" s="88"/>
      <c r="I30" s="88"/>
    </row>
    <row r="31" spans="1:15" s="80" customFormat="1" ht="15.75">
      <c r="A31" s="395"/>
      <c r="B31" s="395"/>
      <c r="C31" s="395"/>
      <c r="D31" s="85"/>
      <c r="E31" s="85"/>
      <c r="F31" s="85"/>
      <c r="G31" s="85"/>
      <c r="H31" s="88"/>
      <c r="I31" s="88"/>
    </row>
    <row r="32" spans="1:15" s="80" customFormat="1" ht="15.75">
      <c r="A32" s="399"/>
      <c r="B32" s="399"/>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02"/>
      <c r="B39" s="402"/>
      <c r="C39" s="402"/>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401"/>
      <c r="B46" s="401"/>
      <c r="C46" s="401"/>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394"/>
      <c r="B62" s="394"/>
      <c r="C62" s="394"/>
    </row>
    <row r="63" spans="1:9">
      <c r="A63" s="4"/>
      <c r="B63" s="4"/>
    </row>
  </sheetData>
  <sheetProtection password="CC6F" sheet="1" objects="1" scenarios="1" selectLockedCells="1"/>
  <mergeCells count="42">
    <mergeCell ref="A2:B2"/>
    <mergeCell ref="S1:U1"/>
    <mergeCell ref="P1:R1"/>
    <mergeCell ref="C2:E2"/>
    <mergeCell ref="A1:F1"/>
    <mergeCell ref="A3:B3"/>
    <mergeCell ref="C4:E4"/>
    <mergeCell ref="A6:C6"/>
    <mergeCell ref="A5:C5"/>
    <mergeCell ref="E19:F19"/>
    <mergeCell ref="D3:E3"/>
    <mergeCell ref="A11:C11"/>
    <mergeCell ref="A10:C10"/>
    <mergeCell ref="A12:C12"/>
    <mergeCell ref="A7:C7"/>
    <mergeCell ref="E9:F9"/>
    <mergeCell ref="A9:C9"/>
    <mergeCell ref="A8:C8"/>
    <mergeCell ref="A13:C13"/>
    <mergeCell ref="A14:C14"/>
    <mergeCell ref="E13:F13"/>
    <mergeCell ref="A16:C16"/>
    <mergeCell ref="A21:C21"/>
    <mergeCell ref="E16:F16"/>
    <mergeCell ref="A15:C15"/>
    <mergeCell ref="A17:C17"/>
    <mergeCell ref="A18:C18"/>
    <mergeCell ref="A20:B20"/>
    <mergeCell ref="A62:C62"/>
    <mergeCell ref="A31:C31"/>
    <mergeCell ref="A19:C19"/>
    <mergeCell ref="A26:B26"/>
    <mergeCell ref="A27:B27"/>
    <mergeCell ref="A28:B28"/>
    <mergeCell ref="A30:B30"/>
    <mergeCell ref="A32:B32"/>
    <mergeCell ref="A23:B23"/>
    <mergeCell ref="A24:B24"/>
    <mergeCell ref="A25:B25"/>
    <mergeCell ref="A46:C46"/>
    <mergeCell ref="A39:C39"/>
    <mergeCell ref="A29:B29"/>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3" t="s">
        <v>12</v>
      </c>
      <c r="B1" s="423"/>
      <c r="C1" s="423"/>
      <c r="D1" s="423" t="s">
        <v>68</v>
      </c>
      <c r="E1" s="423"/>
      <c r="F1" s="423"/>
      <c r="G1" s="423" t="s">
        <v>67</v>
      </c>
      <c r="H1" s="423"/>
      <c r="I1" s="423"/>
      <c r="J1" s="423" t="s">
        <v>87</v>
      </c>
      <c r="K1" s="423"/>
      <c r="L1" s="423"/>
      <c r="M1" s="420" t="s">
        <v>107</v>
      </c>
      <c r="N1" s="421"/>
      <c r="O1" s="422"/>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4" zoomScale="80" zoomScaleNormal="80" workbookViewId="0">
      <selection activeCell="D4" sqref="D4:J35"/>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80" t="s">
        <v>118</v>
      </c>
      <c r="B1" s="280"/>
      <c r="C1" s="280"/>
      <c r="D1" s="280"/>
      <c r="E1" s="280"/>
      <c r="F1" s="280"/>
      <c r="G1" s="280"/>
      <c r="H1" s="280"/>
      <c r="I1" s="280"/>
      <c r="J1" s="280"/>
      <c r="K1" s="280"/>
      <c r="L1" s="280"/>
      <c r="M1" s="280"/>
      <c r="N1" s="280"/>
      <c r="O1" s="280"/>
      <c r="P1" s="280"/>
      <c r="Q1" s="280"/>
      <c r="R1" s="280"/>
      <c r="S1" s="280"/>
    </row>
    <row r="2" spans="1:20" ht="60.75" customHeight="1">
      <c r="A2" s="283" t="str">
        <f>список!A1</f>
        <v>№</v>
      </c>
      <c r="B2" s="285" t="str">
        <f>список!B1</f>
        <v>Фамилия, имя воспитанника</v>
      </c>
      <c r="C2" s="283" t="str">
        <f>список!C1</f>
        <v xml:space="preserve">дата </v>
      </c>
      <c r="D2" s="281" t="s">
        <v>119</v>
      </c>
      <c r="E2" s="281"/>
      <c r="F2" s="281"/>
      <c r="G2" s="281"/>
      <c r="H2" s="281"/>
      <c r="I2" s="281"/>
      <c r="J2" s="281"/>
      <c r="K2" s="281"/>
      <c r="L2" s="281"/>
      <c r="M2" s="282" t="s">
        <v>120</v>
      </c>
      <c r="N2" s="282"/>
      <c r="O2" s="282"/>
      <c r="P2" s="282"/>
      <c r="Q2" s="281" t="s">
        <v>121</v>
      </c>
      <c r="R2" s="281"/>
      <c r="S2" s="281"/>
    </row>
    <row r="3" spans="1:20" ht="174" customHeight="1" thickBot="1">
      <c r="A3" s="284"/>
      <c r="B3" s="286"/>
      <c r="C3" s="284"/>
      <c r="D3" s="174" t="s">
        <v>157</v>
      </c>
      <c r="E3" s="174" t="s">
        <v>158</v>
      </c>
      <c r="F3" s="174" t="s">
        <v>159</v>
      </c>
      <c r="G3" s="174" t="s">
        <v>160</v>
      </c>
      <c r="H3" s="174" t="s">
        <v>161</v>
      </c>
      <c r="I3" s="174" t="s">
        <v>162</v>
      </c>
      <c r="J3" s="174" t="s">
        <v>163</v>
      </c>
      <c r="K3" s="287"/>
      <c r="L3" s="288"/>
      <c r="M3" s="174" t="s">
        <v>164</v>
      </c>
      <c r="N3" s="215" t="s">
        <v>208</v>
      </c>
      <c r="O3" s="289"/>
      <c r="P3" s="290"/>
      <c r="Q3" s="174" t="s">
        <v>165</v>
      </c>
      <c r="R3" s="291"/>
      <c r="S3" s="292"/>
    </row>
    <row r="4" spans="1:20">
      <c r="A4" s="97">
        <f>список!A2</f>
        <v>1</v>
      </c>
      <c r="B4" s="152" t="str">
        <f>IF(список!B2="","",список!B2)</f>
        <v/>
      </c>
      <c r="C4" s="97" t="str">
        <f>IF(список!C2="","",список!C2)</f>
        <v/>
      </c>
      <c r="D4" s="194"/>
      <c r="E4" s="194"/>
      <c r="F4" s="194"/>
      <c r="G4" s="194"/>
      <c r="H4" s="194"/>
      <c r="I4" s="194"/>
      <c r="J4" s="194"/>
      <c r="K4" s="160" t="str">
        <f>IF(D4="","",IF(E4="","",IF(F4="","",IF(G4="","",IF(H4="","",IF(I4="","",IF(J4="","",SUM(D4:J4)/7)))))))</f>
        <v/>
      </c>
      <c r="L4" s="156" t="str">
        <f>IF(K4="","",IF(K4&gt;1.5,"сформирован",IF(K4&lt;0.5,"не сформирован", "в стадии формирования")))</f>
        <v/>
      </c>
      <c r="M4" s="194"/>
      <c r="N4" s="194"/>
      <c r="O4" s="253"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f>IF(список!C3="","",список!C3)</f>
        <v>0</v>
      </c>
      <c r="D5" s="196"/>
      <c r="E5" s="196"/>
      <c r="F5" s="196"/>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6"/>
      <c r="O5" s="254"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f>IF(список!C4="","",список!C4)</f>
        <v>0</v>
      </c>
      <c r="D6" s="196"/>
      <c r="E6" s="196"/>
      <c r="F6" s="196"/>
      <c r="G6" s="196"/>
      <c r="H6" s="196"/>
      <c r="I6" s="196"/>
      <c r="J6" s="196"/>
      <c r="K6" s="161" t="str">
        <f t="shared" si="0"/>
        <v/>
      </c>
      <c r="L6" s="150" t="str">
        <f t="shared" si="1"/>
        <v/>
      </c>
      <c r="M6" s="196"/>
      <c r="N6" s="196"/>
      <c r="O6" s="254" t="str">
        <f t="shared" si="2"/>
        <v/>
      </c>
      <c r="P6" s="158" t="str">
        <f t="shared" si="3"/>
        <v/>
      </c>
      <c r="Q6" s="196"/>
      <c r="R6" s="161" t="str">
        <f t="shared" si="4"/>
        <v/>
      </c>
      <c r="S6" s="150" t="str">
        <f t="shared" si="5"/>
        <v/>
      </c>
      <c r="T6" s="159"/>
    </row>
    <row r="7" spans="1:20">
      <c r="A7" s="97">
        <f>список!A5</f>
        <v>4</v>
      </c>
      <c r="B7" s="152" t="str">
        <f>IF(список!B5="","",список!B5)</f>
        <v/>
      </c>
      <c r="C7" s="97">
        <f>IF(список!C5="","",список!C5)</f>
        <v>0</v>
      </c>
      <c r="D7" s="196"/>
      <c r="E7" s="196"/>
      <c r="F7" s="196"/>
      <c r="G7" s="196"/>
      <c r="H7" s="196"/>
      <c r="I7" s="196"/>
      <c r="J7" s="196"/>
      <c r="K7" s="161" t="str">
        <f t="shared" si="0"/>
        <v/>
      </c>
      <c r="L7" s="150" t="str">
        <f t="shared" si="1"/>
        <v/>
      </c>
      <c r="M7" s="196"/>
      <c r="N7" s="196"/>
      <c r="O7" s="254" t="str">
        <f t="shared" si="2"/>
        <v/>
      </c>
      <c r="P7" s="158" t="str">
        <f t="shared" si="3"/>
        <v/>
      </c>
      <c r="Q7" s="196"/>
      <c r="R7" s="161" t="str">
        <f t="shared" si="4"/>
        <v/>
      </c>
      <c r="S7" s="150" t="str">
        <f t="shared" si="5"/>
        <v/>
      </c>
      <c r="T7" s="159"/>
    </row>
    <row r="8" spans="1:20">
      <c r="A8" s="97">
        <f>список!A6</f>
        <v>5</v>
      </c>
      <c r="B8" s="152" t="str">
        <f>IF(список!B6="","",список!B6)</f>
        <v/>
      </c>
      <c r="C8" s="97">
        <f>IF(список!C6="","",список!C6)</f>
        <v>0</v>
      </c>
      <c r="D8" s="196"/>
      <c r="E8" s="196"/>
      <c r="F8" s="196"/>
      <c r="G8" s="196"/>
      <c r="H8" s="196"/>
      <c r="I8" s="196"/>
      <c r="J8" s="196"/>
      <c r="K8" s="161" t="str">
        <f t="shared" si="0"/>
        <v/>
      </c>
      <c r="L8" s="150" t="str">
        <f t="shared" si="1"/>
        <v/>
      </c>
      <c r="M8" s="196"/>
      <c r="N8" s="196"/>
      <c r="O8" s="254" t="str">
        <f t="shared" si="2"/>
        <v/>
      </c>
      <c r="P8" s="158" t="str">
        <f t="shared" si="3"/>
        <v/>
      </c>
      <c r="Q8" s="196"/>
      <c r="R8" s="161" t="str">
        <f t="shared" si="4"/>
        <v/>
      </c>
      <c r="S8" s="150" t="str">
        <f t="shared" si="5"/>
        <v/>
      </c>
      <c r="T8" s="159"/>
    </row>
    <row r="9" spans="1:20">
      <c r="A9" s="97">
        <f>список!A7</f>
        <v>6</v>
      </c>
      <c r="B9" s="152" t="str">
        <f>IF(список!B7="","",список!B7)</f>
        <v/>
      </c>
      <c r="C9" s="97">
        <f>IF(список!C7="","",список!C7)</f>
        <v>0</v>
      </c>
      <c r="D9" s="196"/>
      <c r="E9" s="196"/>
      <c r="F9" s="196"/>
      <c r="G9" s="196"/>
      <c r="H9" s="196"/>
      <c r="I9" s="196"/>
      <c r="J9" s="196"/>
      <c r="K9" s="161" t="str">
        <f t="shared" si="0"/>
        <v/>
      </c>
      <c r="L9" s="150" t="str">
        <f t="shared" si="1"/>
        <v/>
      </c>
      <c r="M9" s="196"/>
      <c r="N9" s="196"/>
      <c r="O9" s="254" t="str">
        <f t="shared" si="2"/>
        <v/>
      </c>
      <c r="P9" s="158" t="str">
        <f t="shared" si="3"/>
        <v/>
      </c>
      <c r="Q9" s="196"/>
      <c r="R9" s="161" t="str">
        <f t="shared" si="4"/>
        <v/>
      </c>
      <c r="S9" s="150" t="str">
        <f t="shared" si="5"/>
        <v/>
      </c>
      <c r="T9" s="159"/>
    </row>
    <row r="10" spans="1:20">
      <c r="A10" s="97">
        <f>список!A8</f>
        <v>7</v>
      </c>
      <c r="B10" s="152" t="str">
        <f>IF(список!B8="","",список!B8)</f>
        <v/>
      </c>
      <c r="C10" s="97">
        <f>IF(список!C8="","",список!C8)</f>
        <v>0</v>
      </c>
      <c r="D10" s="196"/>
      <c r="E10" s="196"/>
      <c r="F10" s="196"/>
      <c r="G10" s="196"/>
      <c r="H10" s="196"/>
      <c r="I10" s="196"/>
      <c r="J10" s="196"/>
      <c r="K10" s="161" t="str">
        <f t="shared" si="0"/>
        <v/>
      </c>
      <c r="L10" s="150" t="str">
        <f t="shared" si="1"/>
        <v/>
      </c>
      <c r="M10" s="196"/>
      <c r="N10" s="196"/>
      <c r="O10" s="254" t="str">
        <f t="shared" si="2"/>
        <v/>
      </c>
      <c r="P10" s="158" t="str">
        <f t="shared" si="3"/>
        <v/>
      </c>
      <c r="Q10" s="196"/>
      <c r="R10" s="161" t="str">
        <f t="shared" si="4"/>
        <v/>
      </c>
      <c r="S10" s="150" t="str">
        <f t="shared" si="5"/>
        <v/>
      </c>
      <c r="T10" s="159"/>
    </row>
    <row r="11" spans="1:20">
      <c r="A11" s="97">
        <f>список!A9</f>
        <v>8</v>
      </c>
      <c r="B11" s="152" t="str">
        <f>IF(список!B9="","",список!B9)</f>
        <v/>
      </c>
      <c r="C11" s="97">
        <f>IF(список!C9="","",список!C9)</f>
        <v>0</v>
      </c>
      <c r="D11" s="196"/>
      <c r="E11" s="196"/>
      <c r="F11" s="196"/>
      <c r="G11" s="196"/>
      <c r="H11" s="196"/>
      <c r="I11" s="196"/>
      <c r="J11" s="196"/>
      <c r="K11" s="161" t="str">
        <f t="shared" si="0"/>
        <v/>
      </c>
      <c r="L11" s="150" t="str">
        <f t="shared" si="1"/>
        <v/>
      </c>
      <c r="M11" s="196"/>
      <c r="N11" s="196"/>
      <c r="O11" s="254" t="str">
        <f t="shared" si="2"/>
        <v/>
      </c>
      <c r="P11" s="158" t="str">
        <f t="shared" si="3"/>
        <v/>
      </c>
      <c r="Q11" s="196"/>
      <c r="R11" s="161" t="str">
        <f t="shared" si="4"/>
        <v/>
      </c>
      <c r="S11" s="150" t="str">
        <f t="shared" si="5"/>
        <v/>
      </c>
      <c r="T11" s="159"/>
    </row>
    <row r="12" spans="1:20">
      <c r="A12" s="97">
        <f>список!A10</f>
        <v>9</v>
      </c>
      <c r="B12" s="152" t="str">
        <f>IF(список!B10="","",список!B10)</f>
        <v/>
      </c>
      <c r="C12" s="97">
        <f>IF(список!C10="","",список!C10)</f>
        <v>0</v>
      </c>
      <c r="D12" s="196"/>
      <c r="E12" s="196"/>
      <c r="F12" s="196"/>
      <c r="G12" s="196"/>
      <c r="H12" s="196"/>
      <c r="I12" s="196"/>
      <c r="J12" s="196"/>
      <c r="K12" s="161" t="str">
        <f t="shared" si="0"/>
        <v/>
      </c>
      <c r="L12" s="150" t="str">
        <f t="shared" si="1"/>
        <v/>
      </c>
      <c r="M12" s="196"/>
      <c r="N12" s="196"/>
      <c r="O12" s="254" t="str">
        <f t="shared" si="2"/>
        <v/>
      </c>
      <c r="P12" s="158" t="str">
        <f t="shared" si="3"/>
        <v/>
      </c>
      <c r="Q12" s="196"/>
      <c r="R12" s="161" t="str">
        <f t="shared" si="4"/>
        <v/>
      </c>
      <c r="S12" s="150" t="str">
        <f t="shared" si="5"/>
        <v/>
      </c>
      <c r="T12" s="159"/>
    </row>
    <row r="13" spans="1:20">
      <c r="A13" s="97">
        <f>список!A11</f>
        <v>10</v>
      </c>
      <c r="B13" s="152" t="str">
        <f>IF(список!B11="","",список!B11)</f>
        <v/>
      </c>
      <c r="C13" s="97">
        <f>IF(список!C11="","",список!C11)</f>
        <v>0</v>
      </c>
      <c r="D13" s="196"/>
      <c r="E13" s="196"/>
      <c r="F13" s="196"/>
      <c r="G13" s="196"/>
      <c r="H13" s="196"/>
      <c r="I13" s="196"/>
      <c r="J13" s="196"/>
      <c r="K13" s="161" t="str">
        <f t="shared" si="0"/>
        <v/>
      </c>
      <c r="L13" s="150" t="str">
        <f t="shared" si="1"/>
        <v/>
      </c>
      <c r="M13" s="196"/>
      <c r="N13" s="196"/>
      <c r="O13" s="254" t="str">
        <f t="shared" si="2"/>
        <v/>
      </c>
      <c r="P13" s="158" t="str">
        <f t="shared" si="3"/>
        <v/>
      </c>
      <c r="Q13" s="196"/>
      <c r="R13" s="161" t="str">
        <f t="shared" si="4"/>
        <v/>
      </c>
      <c r="S13" s="150" t="str">
        <f t="shared" si="5"/>
        <v/>
      </c>
      <c r="T13" s="159"/>
    </row>
    <row r="14" spans="1:20">
      <c r="A14" s="97">
        <f>список!A12</f>
        <v>11</v>
      </c>
      <c r="B14" s="152" t="str">
        <f>IF(список!B12="","",список!B12)</f>
        <v/>
      </c>
      <c r="C14" s="97">
        <f>IF(список!C12="","",список!C12)</f>
        <v>0</v>
      </c>
      <c r="D14" s="196"/>
      <c r="E14" s="196"/>
      <c r="F14" s="196"/>
      <c r="G14" s="196"/>
      <c r="H14" s="196"/>
      <c r="I14" s="196"/>
      <c r="J14" s="196"/>
      <c r="K14" s="161" t="str">
        <f t="shared" si="0"/>
        <v/>
      </c>
      <c r="L14" s="150" t="str">
        <f t="shared" si="1"/>
        <v/>
      </c>
      <c r="M14" s="196"/>
      <c r="N14" s="196"/>
      <c r="O14" s="254" t="str">
        <f t="shared" si="2"/>
        <v/>
      </c>
      <c r="P14" s="158" t="str">
        <f t="shared" si="3"/>
        <v/>
      </c>
      <c r="Q14" s="196"/>
      <c r="R14" s="161" t="str">
        <f t="shared" si="4"/>
        <v/>
      </c>
      <c r="S14" s="150" t="str">
        <f t="shared" si="5"/>
        <v/>
      </c>
      <c r="T14" s="159"/>
    </row>
    <row r="15" spans="1:20">
      <c r="A15" s="97">
        <f>список!A13</f>
        <v>12</v>
      </c>
      <c r="B15" s="152" t="str">
        <f>IF(список!B13="","",список!B13)</f>
        <v/>
      </c>
      <c r="C15" s="97">
        <f>IF(список!C13="","",список!C13)</f>
        <v>0</v>
      </c>
      <c r="D15" s="196"/>
      <c r="E15" s="196"/>
      <c r="F15" s="196"/>
      <c r="G15" s="196"/>
      <c r="H15" s="196"/>
      <c r="I15" s="196"/>
      <c r="J15" s="196"/>
      <c r="K15" s="161" t="str">
        <f t="shared" si="0"/>
        <v/>
      </c>
      <c r="L15" s="150" t="str">
        <f t="shared" si="1"/>
        <v/>
      </c>
      <c r="M15" s="196"/>
      <c r="N15" s="196"/>
      <c r="O15" s="254" t="str">
        <f t="shared" si="2"/>
        <v/>
      </c>
      <c r="P15" s="158" t="str">
        <f t="shared" si="3"/>
        <v/>
      </c>
      <c r="Q15" s="196"/>
      <c r="R15" s="161" t="str">
        <f t="shared" si="4"/>
        <v/>
      </c>
      <c r="S15" s="150" t="str">
        <f t="shared" si="5"/>
        <v/>
      </c>
      <c r="T15" s="159"/>
    </row>
    <row r="16" spans="1:20">
      <c r="A16" s="97">
        <f>список!A14</f>
        <v>13</v>
      </c>
      <c r="B16" s="152" t="str">
        <f>IF(список!B14="","",список!B14)</f>
        <v/>
      </c>
      <c r="C16" s="97">
        <f>IF(список!C14="","",список!C14)</f>
        <v>0</v>
      </c>
      <c r="D16" s="196"/>
      <c r="E16" s="196"/>
      <c r="F16" s="196"/>
      <c r="G16" s="196"/>
      <c r="H16" s="196"/>
      <c r="I16" s="196"/>
      <c r="J16" s="196"/>
      <c r="K16" s="161" t="str">
        <f t="shared" si="0"/>
        <v/>
      </c>
      <c r="L16" s="150" t="str">
        <f t="shared" si="1"/>
        <v/>
      </c>
      <c r="M16" s="196"/>
      <c r="N16" s="196"/>
      <c r="O16" s="254" t="str">
        <f t="shared" si="2"/>
        <v/>
      </c>
      <c r="P16" s="158" t="str">
        <f t="shared" si="3"/>
        <v/>
      </c>
      <c r="Q16" s="196"/>
      <c r="R16" s="161" t="str">
        <f t="shared" si="4"/>
        <v/>
      </c>
      <c r="S16" s="150" t="str">
        <f t="shared" si="5"/>
        <v/>
      </c>
      <c r="T16" s="159"/>
    </row>
    <row r="17" spans="1:20">
      <c r="A17" s="97">
        <f>список!A15</f>
        <v>14</v>
      </c>
      <c r="B17" s="152" t="str">
        <f>IF(список!B15="","",список!B15)</f>
        <v/>
      </c>
      <c r="C17" s="97">
        <f>IF(список!C15="","",список!C15)</f>
        <v>0</v>
      </c>
      <c r="D17" s="196"/>
      <c r="E17" s="196"/>
      <c r="F17" s="196"/>
      <c r="G17" s="196"/>
      <c r="H17" s="196"/>
      <c r="I17" s="196"/>
      <c r="J17" s="196"/>
      <c r="K17" s="161" t="str">
        <f t="shared" si="0"/>
        <v/>
      </c>
      <c r="L17" s="150" t="str">
        <f t="shared" si="1"/>
        <v/>
      </c>
      <c r="M17" s="196"/>
      <c r="N17" s="196"/>
      <c r="O17" s="254" t="str">
        <f t="shared" si="2"/>
        <v/>
      </c>
      <c r="P17" s="158" t="str">
        <f t="shared" si="3"/>
        <v/>
      </c>
      <c r="Q17" s="196"/>
      <c r="R17" s="161" t="str">
        <f t="shared" si="4"/>
        <v/>
      </c>
      <c r="S17" s="150" t="str">
        <f t="shared" si="5"/>
        <v/>
      </c>
      <c r="T17" s="159"/>
    </row>
    <row r="18" spans="1:20">
      <c r="A18" s="97">
        <f>список!A16</f>
        <v>15</v>
      </c>
      <c r="B18" s="152" t="str">
        <f>IF(список!B16="","",список!B16)</f>
        <v/>
      </c>
      <c r="C18" s="97">
        <f>IF(список!C16="","",список!C16)</f>
        <v>0</v>
      </c>
      <c r="D18" s="196"/>
      <c r="E18" s="196"/>
      <c r="F18" s="196"/>
      <c r="G18" s="196"/>
      <c r="H18" s="196"/>
      <c r="I18" s="196"/>
      <c r="J18" s="196"/>
      <c r="K18" s="161" t="str">
        <f t="shared" si="0"/>
        <v/>
      </c>
      <c r="L18" s="150" t="str">
        <f t="shared" si="1"/>
        <v/>
      </c>
      <c r="M18" s="196"/>
      <c r="N18" s="196"/>
      <c r="O18" s="254" t="str">
        <f t="shared" si="2"/>
        <v/>
      </c>
      <c r="P18" s="158" t="str">
        <f t="shared" si="3"/>
        <v/>
      </c>
      <c r="Q18" s="196"/>
      <c r="R18" s="161" t="str">
        <f t="shared" si="4"/>
        <v/>
      </c>
      <c r="S18" s="150" t="str">
        <f t="shared" si="5"/>
        <v/>
      </c>
      <c r="T18" s="159"/>
    </row>
    <row r="19" spans="1:20">
      <c r="A19" s="97">
        <f>список!A17</f>
        <v>16</v>
      </c>
      <c r="B19" s="152" t="str">
        <f>IF(список!B17="","",список!B17)</f>
        <v/>
      </c>
      <c r="C19" s="97">
        <f>IF(список!C17="","",список!C17)</f>
        <v>0</v>
      </c>
      <c r="D19" s="196"/>
      <c r="E19" s="196"/>
      <c r="F19" s="196"/>
      <c r="G19" s="196"/>
      <c r="H19" s="196"/>
      <c r="I19" s="196"/>
      <c r="J19" s="196"/>
      <c r="K19" s="161" t="str">
        <f t="shared" si="0"/>
        <v/>
      </c>
      <c r="L19" s="150" t="str">
        <f t="shared" si="1"/>
        <v/>
      </c>
      <c r="M19" s="196"/>
      <c r="N19" s="196"/>
      <c r="O19" s="254" t="str">
        <f t="shared" si="2"/>
        <v/>
      </c>
      <c r="P19" s="158" t="str">
        <f t="shared" si="3"/>
        <v/>
      </c>
      <c r="Q19" s="196"/>
      <c r="R19" s="161" t="str">
        <f t="shared" si="4"/>
        <v/>
      </c>
      <c r="S19" s="150" t="str">
        <f t="shared" si="5"/>
        <v/>
      </c>
      <c r="T19" s="159"/>
    </row>
    <row r="20" spans="1:20">
      <c r="A20" s="97">
        <f>список!A18</f>
        <v>17</v>
      </c>
      <c r="B20" s="152" t="str">
        <f>IF(список!B18="","",список!B18)</f>
        <v/>
      </c>
      <c r="C20" s="97">
        <f>IF(список!C18="","",список!C18)</f>
        <v>0</v>
      </c>
      <c r="D20" s="196"/>
      <c r="E20" s="196"/>
      <c r="F20" s="196"/>
      <c r="G20" s="196"/>
      <c r="H20" s="196"/>
      <c r="I20" s="196"/>
      <c r="J20" s="196"/>
      <c r="K20" s="161" t="str">
        <f t="shared" si="0"/>
        <v/>
      </c>
      <c r="L20" s="150" t="str">
        <f t="shared" si="1"/>
        <v/>
      </c>
      <c r="M20" s="196"/>
      <c r="N20" s="196"/>
      <c r="O20" s="254" t="str">
        <f t="shared" si="2"/>
        <v/>
      </c>
      <c r="P20" s="158" t="str">
        <f t="shared" si="3"/>
        <v/>
      </c>
      <c r="Q20" s="196"/>
      <c r="R20" s="161" t="str">
        <f t="shared" si="4"/>
        <v/>
      </c>
      <c r="S20" s="150" t="str">
        <f t="shared" si="5"/>
        <v/>
      </c>
      <c r="T20" s="159"/>
    </row>
    <row r="21" spans="1:20">
      <c r="A21" s="97">
        <f>список!A19</f>
        <v>18</v>
      </c>
      <c r="B21" s="152" t="str">
        <f>IF(список!B19="","",список!B19)</f>
        <v/>
      </c>
      <c r="C21" s="97">
        <f>IF(список!C19="","",список!C19)</f>
        <v>0</v>
      </c>
      <c r="D21" s="196"/>
      <c r="E21" s="196"/>
      <c r="F21" s="196"/>
      <c r="G21" s="196"/>
      <c r="H21" s="196"/>
      <c r="I21" s="196"/>
      <c r="J21" s="196"/>
      <c r="K21" s="161" t="str">
        <f t="shared" si="0"/>
        <v/>
      </c>
      <c r="L21" s="150" t="str">
        <f t="shared" si="1"/>
        <v/>
      </c>
      <c r="M21" s="196"/>
      <c r="N21" s="196"/>
      <c r="O21" s="254" t="str">
        <f t="shared" si="2"/>
        <v/>
      </c>
      <c r="P21" s="158" t="str">
        <f t="shared" si="3"/>
        <v/>
      </c>
      <c r="Q21" s="196"/>
      <c r="R21" s="161" t="str">
        <f t="shared" si="4"/>
        <v/>
      </c>
      <c r="S21" s="150" t="str">
        <f t="shared" si="5"/>
        <v/>
      </c>
      <c r="T21" s="159"/>
    </row>
    <row r="22" spans="1:20">
      <c r="A22" s="97">
        <f>список!A20</f>
        <v>19</v>
      </c>
      <c r="B22" s="152" t="str">
        <f>IF(список!B20="","",список!B20)</f>
        <v/>
      </c>
      <c r="C22" s="97">
        <f>IF(список!C20="","",список!C20)</f>
        <v>0</v>
      </c>
      <c r="D22" s="196"/>
      <c r="E22" s="196"/>
      <c r="F22" s="196"/>
      <c r="G22" s="196"/>
      <c r="H22" s="196"/>
      <c r="I22" s="196"/>
      <c r="J22" s="196"/>
      <c r="K22" s="161" t="str">
        <f t="shared" si="0"/>
        <v/>
      </c>
      <c r="L22" s="150" t="str">
        <f t="shared" si="1"/>
        <v/>
      </c>
      <c r="M22" s="196"/>
      <c r="N22" s="196"/>
      <c r="O22" s="254" t="str">
        <f t="shared" si="2"/>
        <v/>
      </c>
      <c r="P22" s="158" t="str">
        <f t="shared" si="3"/>
        <v/>
      </c>
      <c r="Q22" s="196"/>
      <c r="R22" s="161" t="str">
        <f t="shared" si="4"/>
        <v/>
      </c>
      <c r="S22" s="150" t="str">
        <f t="shared" si="5"/>
        <v/>
      </c>
      <c r="T22" s="159"/>
    </row>
    <row r="23" spans="1:20">
      <c r="A23" s="97">
        <f>список!A21</f>
        <v>20</v>
      </c>
      <c r="B23" s="152" t="str">
        <f>IF(список!B21="","",список!B21)</f>
        <v/>
      </c>
      <c r="C23" s="97">
        <f>IF(список!C21="","",список!C21)</f>
        <v>0</v>
      </c>
      <c r="D23" s="196"/>
      <c r="E23" s="196"/>
      <c r="F23" s="196"/>
      <c r="G23" s="196"/>
      <c r="H23" s="196"/>
      <c r="I23" s="196"/>
      <c r="J23" s="196"/>
      <c r="K23" s="161" t="str">
        <f t="shared" si="0"/>
        <v/>
      </c>
      <c r="L23" s="150" t="str">
        <f t="shared" si="1"/>
        <v/>
      </c>
      <c r="M23" s="196"/>
      <c r="N23" s="196"/>
      <c r="O23" s="254" t="str">
        <f t="shared" si="2"/>
        <v/>
      </c>
      <c r="P23" s="158" t="str">
        <f t="shared" si="3"/>
        <v/>
      </c>
      <c r="Q23" s="196"/>
      <c r="R23" s="161" t="str">
        <f t="shared" si="4"/>
        <v/>
      </c>
      <c r="S23" s="150" t="str">
        <f t="shared" si="5"/>
        <v/>
      </c>
      <c r="T23" s="159"/>
    </row>
    <row r="24" spans="1:20">
      <c r="A24" s="97">
        <f>список!A22</f>
        <v>21</v>
      </c>
      <c r="B24" s="152" t="str">
        <f>IF(список!B22="","",список!B22)</f>
        <v/>
      </c>
      <c r="C24" s="97">
        <f>IF(список!C22="","",список!C22)</f>
        <v>0</v>
      </c>
      <c r="D24" s="196"/>
      <c r="E24" s="196"/>
      <c r="F24" s="196"/>
      <c r="G24" s="196"/>
      <c r="H24" s="196"/>
      <c r="I24" s="196"/>
      <c r="J24" s="196"/>
      <c r="K24" s="161" t="str">
        <f t="shared" si="0"/>
        <v/>
      </c>
      <c r="L24" s="150" t="str">
        <f t="shared" si="1"/>
        <v/>
      </c>
      <c r="M24" s="196"/>
      <c r="N24" s="196"/>
      <c r="O24" s="254" t="str">
        <f t="shared" si="2"/>
        <v/>
      </c>
      <c r="P24" s="158" t="str">
        <f t="shared" si="3"/>
        <v/>
      </c>
      <c r="Q24" s="196"/>
      <c r="R24" s="161" t="str">
        <f t="shared" si="4"/>
        <v/>
      </c>
      <c r="S24" s="150" t="str">
        <f t="shared" si="5"/>
        <v/>
      </c>
      <c r="T24" s="159"/>
    </row>
    <row r="25" spans="1:20">
      <c r="A25" s="97">
        <f>список!A23</f>
        <v>22</v>
      </c>
      <c r="B25" s="152" t="str">
        <f>IF(список!B23="","",список!B23)</f>
        <v/>
      </c>
      <c r="C25" s="97">
        <f>IF(список!C23="","",список!C23)</f>
        <v>0</v>
      </c>
      <c r="D25" s="196"/>
      <c r="E25" s="196"/>
      <c r="F25" s="196"/>
      <c r="G25" s="196"/>
      <c r="H25" s="196"/>
      <c r="I25" s="196"/>
      <c r="J25" s="196"/>
      <c r="K25" s="161" t="str">
        <f t="shared" si="0"/>
        <v/>
      </c>
      <c r="L25" s="150" t="str">
        <f t="shared" si="1"/>
        <v/>
      </c>
      <c r="M25" s="196"/>
      <c r="N25" s="196"/>
      <c r="O25" s="254" t="str">
        <f t="shared" si="2"/>
        <v/>
      </c>
      <c r="P25" s="158" t="str">
        <f t="shared" si="3"/>
        <v/>
      </c>
      <c r="Q25" s="196"/>
      <c r="R25" s="161" t="str">
        <f t="shared" si="4"/>
        <v/>
      </c>
      <c r="S25" s="150" t="str">
        <f t="shared" si="5"/>
        <v/>
      </c>
      <c r="T25" s="159"/>
    </row>
    <row r="26" spans="1:20">
      <c r="A26" s="97">
        <f>список!A24</f>
        <v>23</v>
      </c>
      <c r="B26" s="152" t="str">
        <f>IF(список!B24="","",список!B24)</f>
        <v/>
      </c>
      <c r="C26" s="97">
        <f>IF(список!C24="","",список!C24)</f>
        <v>0</v>
      </c>
      <c r="D26" s="196"/>
      <c r="E26" s="196"/>
      <c r="F26" s="196"/>
      <c r="G26" s="196"/>
      <c r="H26" s="196"/>
      <c r="I26" s="196"/>
      <c r="J26" s="196"/>
      <c r="K26" s="161" t="str">
        <f t="shared" si="0"/>
        <v/>
      </c>
      <c r="L26" s="150" t="str">
        <f t="shared" si="1"/>
        <v/>
      </c>
      <c r="M26" s="196"/>
      <c r="N26" s="196"/>
      <c r="O26" s="254" t="str">
        <f t="shared" si="2"/>
        <v/>
      </c>
      <c r="P26" s="158" t="str">
        <f t="shared" si="3"/>
        <v/>
      </c>
      <c r="Q26" s="196"/>
      <c r="R26" s="161" t="str">
        <f t="shared" si="4"/>
        <v/>
      </c>
      <c r="S26" s="150" t="str">
        <f t="shared" si="5"/>
        <v/>
      </c>
      <c r="T26" s="159"/>
    </row>
    <row r="27" spans="1:20">
      <c r="A27" s="97">
        <f>список!A25</f>
        <v>24</v>
      </c>
      <c r="B27" s="152" t="str">
        <f>IF(список!B25="","",список!B25)</f>
        <v/>
      </c>
      <c r="C27" s="97">
        <f>IF(список!C25="","",список!C25)</f>
        <v>0</v>
      </c>
      <c r="D27" s="196"/>
      <c r="E27" s="196"/>
      <c r="F27" s="196"/>
      <c r="G27" s="196"/>
      <c r="H27" s="196"/>
      <c r="I27" s="196"/>
      <c r="J27" s="196"/>
      <c r="K27" s="161" t="str">
        <f t="shared" si="0"/>
        <v/>
      </c>
      <c r="L27" s="150" t="str">
        <f t="shared" si="1"/>
        <v/>
      </c>
      <c r="M27" s="196"/>
      <c r="N27" s="196"/>
      <c r="O27" s="254" t="str">
        <f t="shared" si="2"/>
        <v/>
      </c>
      <c r="P27" s="158" t="str">
        <f t="shared" si="3"/>
        <v/>
      </c>
      <c r="Q27" s="196"/>
      <c r="R27" s="161" t="str">
        <f t="shared" si="4"/>
        <v/>
      </c>
      <c r="S27" s="150" t="str">
        <f t="shared" si="5"/>
        <v/>
      </c>
      <c r="T27" s="159"/>
    </row>
    <row r="28" spans="1:20">
      <c r="A28" s="97">
        <f>список!A26</f>
        <v>25</v>
      </c>
      <c r="B28" s="152" t="str">
        <f>IF(список!B26="","",список!B26)</f>
        <v/>
      </c>
      <c r="C28" s="97">
        <f>IF(список!C26="","",список!C26)</f>
        <v>0</v>
      </c>
      <c r="D28" s="196"/>
      <c r="E28" s="196"/>
      <c r="F28" s="196"/>
      <c r="G28" s="196"/>
      <c r="H28" s="196"/>
      <c r="I28" s="196"/>
      <c r="J28" s="196"/>
      <c r="K28" s="161" t="str">
        <f t="shared" si="0"/>
        <v/>
      </c>
      <c r="L28" s="150" t="str">
        <f t="shared" si="1"/>
        <v/>
      </c>
      <c r="M28" s="196"/>
      <c r="N28" s="196"/>
      <c r="O28" s="254" t="str">
        <f t="shared" si="2"/>
        <v/>
      </c>
      <c r="P28" s="158" t="str">
        <f t="shared" si="3"/>
        <v/>
      </c>
      <c r="Q28" s="196"/>
      <c r="R28" s="161" t="str">
        <f t="shared" si="4"/>
        <v/>
      </c>
      <c r="S28" s="150" t="str">
        <f t="shared" si="5"/>
        <v/>
      </c>
      <c r="T28" s="159"/>
    </row>
    <row r="29" spans="1:20">
      <c r="A29" s="97">
        <f>список!A27</f>
        <v>26</v>
      </c>
      <c r="B29" s="152" t="str">
        <f>IF(список!B27="","",список!B27)</f>
        <v/>
      </c>
      <c r="C29" s="97">
        <f>IF(список!C27="","",список!C27)</f>
        <v>0</v>
      </c>
      <c r="D29" s="196"/>
      <c r="E29" s="196"/>
      <c r="F29" s="196"/>
      <c r="G29" s="196"/>
      <c r="H29" s="196"/>
      <c r="I29" s="196"/>
      <c r="J29" s="196"/>
      <c r="K29" s="161" t="str">
        <f t="shared" si="0"/>
        <v/>
      </c>
      <c r="L29" s="150" t="str">
        <f t="shared" si="1"/>
        <v/>
      </c>
      <c r="M29" s="196"/>
      <c r="N29" s="196"/>
      <c r="O29" s="254" t="str">
        <f t="shared" si="2"/>
        <v/>
      </c>
      <c r="P29" s="158" t="str">
        <f t="shared" si="3"/>
        <v/>
      </c>
      <c r="Q29" s="196"/>
      <c r="R29" s="161" t="str">
        <f t="shared" si="4"/>
        <v/>
      </c>
      <c r="S29" s="150" t="str">
        <f t="shared" si="5"/>
        <v/>
      </c>
      <c r="T29" s="159"/>
    </row>
    <row r="30" spans="1:20">
      <c r="A30" s="97">
        <f>список!A28</f>
        <v>27</v>
      </c>
      <c r="B30" s="152" t="str">
        <f>IF(список!B28="","",список!B28)</f>
        <v/>
      </c>
      <c r="C30" s="97">
        <f>IF(список!C28="","",список!C28)</f>
        <v>0</v>
      </c>
      <c r="D30" s="196"/>
      <c r="E30" s="196"/>
      <c r="F30" s="196"/>
      <c r="G30" s="196"/>
      <c r="H30" s="196"/>
      <c r="I30" s="196"/>
      <c r="J30" s="196"/>
      <c r="K30" s="161" t="str">
        <f t="shared" si="0"/>
        <v/>
      </c>
      <c r="L30" s="150" t="str">
        <f t="shared" si="1"/>
        <v/>
      </c>
      <c r="M30" s="196"/>
      <c r="N30" s="196"/>
      <c r="O30" s="254" t="str">
        <f t="shared" si="2"/>
        <v/>
      </c>
      <c r="P30" s="158" t="str">
        <f t="shared" si="3"/>
        <v/>
      </c>
      <c r="Q30" s="196"/>
      <c r="R30" s="161" t="str">
        <f t="shared" si="4"/>
        <v/>
      </c>
      <c r="S30" s="150" t="str">
        <f t="shared" si="5"/>
        <v/>
      </c>
      <c r="T30" s="159"/>
    </row>
    <row r="31" spans="1:20">
      <c r="A31" s="97">
        <f>список!A29</f>
        <v>28</v>
      </c>
      <c r="B31" s="152" t="str">
        <f>IF(список!B29="","",список!B29)</f>
        <v/>
      </c>
      <c r="C31" s="97">
        <f>IF(список!C29="","",список!C29)</f>
        <v>0</v>
      </c>
      <c r="D31" s="195"/>
      <c r="E31" s="196"/>
      <c r="F31" s="196"/>
      <c r="G31" s="196"/>
      <c r="H31" s="196"/>
      <c r="I31" s="196"/>
      <c r="J31" s="196"/>
      <c r="K31" s="161" t="str">
        <f t="shared" si="0"/>
        <v/>
      </c>
      <c r="L31" s="150" t="str">
        <f t="shared" si="1"/>
        <v/>
      </c>
      <c r="M31" s="196"/>
      <c r="N31" s="198"/>
      <c r="O31" s="254" t="str">
        <f t="shared" si="2"/>
        <v/>
      </c>
      <c r="P31" s="158" t="str">
        <f t="shared" si="3"/>
        <v/>
      </c>
      <c r="Q31" s="229"/>
      <c r="R31" s="161" t="str">
        <f t="shared" si="4"/>
        <v/>
      </c>
      <c r="S31" s="150" t="str">
        <f t="shared" si="5"/>
        <v/>
      </c>
      <c r="T31" s="159"/>
    </row>
    <row r="32" spans="1:20">
      <c r="A32" s="97">
        <f>список!A30</f>
        <v>29</v>
      </c>
      <c r="B32" s="152" t="str">
        <f>IF(список!B30="","",список!B30)</f>
        <v/>
      </c>
      <c r="C32" s="97">
        <f>IF(список!C30="","",список!C30)</f>
        <v>0</v>
      </c>
      <c r="D32" s="195"/>
      <c r="E32" s="196"/>
      <c r="F32" s="196"/>
      <c r="G32" s="196"/>
      <c r="H32" s="196"/>
      <c r="I32" s="196"/>
      <c r="J32" s="196"/>
      <c r="K32" s="161" t="str">
        <f t="shared" si="0"/>
        <v/>
      </c>
      <c r="L32" s="150" t="str">
        <f t="shared" si="1"/>
        <v/>
      </c>
      <c r="M32" s="196"/>
      <c r="N32" s="198"/>
      <c r="O32" s="254" t="str">
        <f t="shared" si="2"/>
        <v/>
      </c>
      <c r="P32" s="158" t="str">
        <f t="shared" si="3"/>
        <v/>
      </c>
      <c r="Q32" s="229"/>
      <c r="R32" s="161" t="str">
        <f t="shared" si="4"/>
        <v/>
      </c>
      <c r="S32" s="150" t="str">
        <f t="shared" si="5"/>
        <v/>
      </c>
      <c r="T32" s="159"/>
    </row>
    <row r="33" spans="1:20">
      <c r="A33" s="97">
        <f>список!A31</f>
        <v>30</v>
      </c>
      <c r="B33" s="152" t="str">
        <f>IF(список!B31="","",список!B31)</f>
        <v/>
      </c>
      <c r="C33" s="97">
        <f>IF(список!C31="","",список!C31)</f>
        <v>0</v>
      </c>
      <c r="D33" s="195"/>
      <c r="E33" s="196"/>
      <c r="F33" s="196"/>
      <c r="G33" s="196"/>
      <c r="H33" s="196"/>
      <c r="I33" s="196"/>
      <c r="J33" s="196"/>
      <c r="K33" s="161" t="str">
        <f t="shared" si="0"/>
        <v/>
      </c>
      <c r="L33" s="150" t="str">
        <f t="shared" si="1"/>
        <v/>
      </c>
      <c r="M33" s="196"/>
      <c r="N33" s="198"/>
      <c r="O33" s="254" t="str">
        <f t="shared" si="2"/>
        <v/>
      </c>
      <c r="P33" s="158" t="str">
        <f t="shared" si="3"/>
        <v/>
      </c>
      <c r="Q33" s="230"/>
      <c r="R33" s="161" t="str">
        <f t="shared" si="4"/>
        <v/>
      </c>
      <c r="S33" s="150" t="str">
        <f t="shared" si="5"/>
        <v/>
      </c>
      <c r="T33" s="159"/>
    </row>
    <row r="34" spans="1:20">
      <c r="A34" s="97">
        <f>список!A32</f>
        <v>31</v>
      </c>
      <c r="B34" s="152" t="str">
        <f>IF(список!B32="","",список!B32)</f>
        <v/>
      </c>
      <c r="C34" s="97">
        <f>IF(список!C32="","",список!C32)</f>
        <v>0</v>
      </c>
      <c r="D34" s="98"/>
      <c r="E34" s="98"/>
      <c r="F34" s="98"/>
      <c r="G34" s="98"/>
      <c r="H34" s="98"/>
      <c r="I34" s="98"/>
      <c r="J34" s="154"/>
      <c r="K34" s="161" t="str">
        <f t="shared" si="0"/>
        <v/>
      </c>
      <c r="L34" s="150" t="str">
        <f t="shared" si="1"/>
        <v/>
      </c>
      <c r="M34" s="196"/>
      <c r="N34" s="198"/>
      <c r="O34" s="254" t="str">
        <f t="shared" si="2"/>
        <v/>
      </c>
      <c r="P34" s="158" t="str">
        <f t="shared" si="3"/>
        <v/>
      </c>
      <c r="Q34" s="230"/>
      <c r="R34" s="161" t="str">
        <f t="shared" si="4"/>
        <v/>
      </c>
      <c r="S34" s="150" t="str">
        <f t="shared" si="5"/>
        <v/>
      </c>
      <c r="T34" s="159"/>
    </row>
    <row r="35" spans="1:20">
      <c r="A35" s="97">
        <f>список!A33</f>
        <v>32</v>
      </c>
      <c r="B35" s="152" t="str">
        <f>IF(список!B33="","",список!B33)</f>
        <v/>
      </c>
      <c r="C35" s="97">
        <f>IF(список!C33="","",список!C33)</f>
        <v>0</v>
      </c>
      <c r="D35" s="98"/>
      <c r="E35" s="98"/>
      <c r="F35" s="98"/>
      <c r="G35" s="98"/>
      <c r="H35" s="98"/>
      <c r="I35" s="98"/>
      <c r="J35" s="154"/>
      <c r="K35" s="161" t="str">
        <f t="shared" si="0"/>
        <v/>
      </c>
      <c r="L35" s="150" t="str">
        <f t="shared" si="1"/>
        <v/>
      </c>
      <c r="M35" s="196"/>
      <c r="N35" s="198"/>
      <c r="O35" s="254" t="str">
        <f t="shared" si="2"/>
        <v/>
      </c>
      <c r="P35" s="158" t="str">
        <f t="shared" si="3"/>
        <v/>
      </c>
      <c r="Q35" s="230"/>
      <c r="R35" s="161" t="str">
        <f t="shared" si="4"/>
        <v/>
      </c>
      <c r="S35" s="150" t="str">
        <f t="shared" si="5"/>
        <v/>
      </c>
      <c r="T35" s="159"/>
    </row>
    <row r="36" spans="1:20">
      <c r="A36" s="97">
        <f>список!A34</f>
        <v>33</v>
      </c>
      <c r="B36" s="97" t="str">
        <f>IF(список!B34="","",список!B34)</f>
        <v/>
      </c>
      <c r="C36" s="97">
        <f>IF(список!C34="","",список!C34)</f>
        <v>0</v>
      </c>
      <c r="D36" s="98"/>
      <c r="E36" s="98"/>
      <c r="F36" s="98"/>
      <c r="G36" s="98"/>
      <c r="H36" s="98"/>
      <c r="I36" s="98"/>
      <c r="J36" s="154"/>
      <c r="K36" s="161" t="str">
        <f t="shared" si="0"/>
        <v/>
      </c>
      <c r="L36" s="150" t="str">
        <f t="shared" si="1"/>
        <v/>
      </c>
      <c r="M36" s="196"/>
      <c r="N36" s="198"/>
      <c r="O36" s="254" t="str">
        <f t="shared" si="2"/>
        <v/>
      </c>
      <c r="P36" s="158" t="str">
        <f t="shared" si="3"/>
        <v/>
      </c>
      <c r="Q36" s="230"/>
      <c r="R36" s="161" t="str">
        <f t="shared" si="4"/>
        <v/>
      </c>
      <c r="S36" s="150" t="str">
        <f t="shared" si="5"/>
        <v/>
      </c>
      <c r="T36" s="159"/>
    </row>
    <row r="37" spans="1:20">
      <c r="A37" s="97">
        <f>список!A35</f>
        <v>34</v>
      </c>
      <c r="B37" s="97" t="str">
        <f>IF(список!B35="","",список!B35)</f>
        <v/>
      </c>
      <c r="C37" s="97">
        <f>IF(список!C35="","",список!C35)</f>
        <v>0</v>
      </c>
      <c r="D37" s="98"/>
      <c r="E37" s="98"/>
      <c r="F37" s="98"/>
      <c r="G37" s="98"/>
      <c r="H37" s="98"/>
      <c r="I37" s="98"/>
      <c r="J37" s="154"/>
      <c r="K37" s="161" t="str">
        <f t="shared" si="0"/>
        <v/>
      </c>
      <c r="L37" s="150" t="str">
        <f t="shared" si="1"/>
        <v/>
      </c>
      <c r="M37" s="196"/>
      <c r="N37" s="198"/>
      <c r="O37" s="254" t="str">
        <f t="shared" si="2"/>
        <v/>
      </c>
      <c r="P37" s="158" t="str">
        <f t="shared" si="3"/>
        <v/>
      </c>
      <c r="Q37" s="230"/>
      <c r="R37" s="161" t="str">
        <f t="shared" si="4"/>
        <v/>
      </c>
      <c r="S37" s="150" t="str">
        <f t="shared" si="5"/>
        <v/>
      </c>
      <c r="T37" s="159"/>
    </row>
    <row r="38" spans="1:20" ht="15.75" thickBot="1">
      <c r="A38" s="97">
        <f>список!A36</f>
        <v>35</v>
      </c>
      <c r="B38" s="97" t="str">
        <f>IF(список!B36="","",список!B36)</f>
        <v/>
      </c>
      <c r="C38" s="97">
        <f>IF(список!C36="","",список!C36)</f>
        <v>0</v>
      </c>
      <c r="D38" s="98"/>
      <c r="E38" s="98"/>
      <c r="F38" s="98"/>
      <c r="G38" s="98"/>
      <c r="H38" s="98"/>
      <c r="I38" s="98"/>
      <c r="J38" s="154"/>
      <c r="K38" s="228" t="str">
        <f t="shared" si="0"/>
        <v/>
      </c>
      <c r="L38" s="151" t="str">
        <f t="shared" si="1"/>
        <v/>
      </c>
      <c r="M38" s="155"/>
      <c r="N38" s="154"/>
      <c r="O38" s="255" t="str">
        <f t="shared" si="2"/>
        <v/>
      </c>
      <c r="P38" s="248" t="str">
        <f t="shared" si="3"/>
        <v/>
      </c>
      <c r="Q38" s="230"/>
      <c r="R38" s="228"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13"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4" t="s">
        <v>203</v>
      </c>
      <c r="E2" s="424"/>
      <c r="F2" s="424"/>
      <c r="G2" s="424"/>
      <c r="H2" s="424"/>
      <c r="I2" s="424"/>
      <c r="J2" s="424" t="s">
        <v>213</v>
      </c>
      <c r="K2" s="424"/>
      <c r="L2" s="424"/>
      <c r="M2" s="424"/>
      <c r="N2" s="424"/>
      <c r="O2" s="424"/>
      <c r="P2" s="424"/>
      <c r="Q2" s="424"/>
      <c r="R2" s="424"/>
      <c r="S2" s="424"/>
      <c r="T2" s="424" t="s">
        <v>206</v>
      </c>
      <c r="U2" s="424"/>
      <c r="V2" s="424"/>
      <c r="W2" s="424"/>
      <c r="X2" s="424"/>
      <c r="Y2" s="424" t="s">
        <v>207</v>
      </c>
      <c r="Z2" s="424"/>
      <c r="AA2" s="424"/>
      <c r="AB2" s="424"/>
      <c r="AC2" s="424"/>
      <c r="AD2" s="424"/>
      <c r="AE2" s="424"/>
      <c r="AF2" s="220" t="s">
        <v>209</v>
      </c>
      <c r="AG2" s="425" t="s">
        <v>210</v>
      </c>
      <c r="AH2" s="425"/>
      <c r="AI2" s="425"/>
      <c r="AJ2" s="425"/>
      <c r="AK2" s="425"/>
      <c r="AL2" s="425"/>
      <c r="AM2" s="425"/>
      <c r="AN2" s="425"/>
      <c r="AO2" s="424" t="s">
        <v>212</v>
      </c>
      <c r="AP2" s="424"/>
      <c r="AQ2" s="424"/>
      <c r="AR2" s="424"/>
      <c r="AS2" s="424"/>
      <c r="AT2" s="424"/>
      <c r="AU2" s="424"/>
    </row>
    <row r="3" spans="1:47" ht="178.5" customHeight="1">
      <c r="A3" s="241" t="str">
        <f>список!A1</f>
        <v>№</v>
      </c>
      <c r="B3" s="242" t="str">
        <f>список!B1</f>
        <v>Фамилия, имя воспитанника</v>
      </c>
      <c r="C3" s="97" t="str">
        <f>список!C1</f>
        <v xml:space="preserve">дата </v>
      </c>
      <c r="D3" s="118" t="s">
        <v>160</v>
      </c>
      <c r="E3" s="118" t="s">
        <v>162</v>
      </c>
      <c r="F3" s="118" t="s">
        <v>176</v>
      </c>
      <c r="G3" s="118" t="s">
        <v>175</v>
      </c>
      <c r="H3" s="97"/>
      <c r="I3" s="97"/>
      <c r="J3" s="118" t="s">
        <v>204</v>
      </c>
      <c r="K3" s="118" t="s">
        <v>205</v>
      </c>
      <c r="L3" s="118" t="s">
        <v>197</v>
      </c>
      <c r="M3" s="118" t="s">
        <v>191</v>
      </c>
      <c r="N3" s="118" t="s">
        <v>192</v>
      </c>
      <c r="O3" s="118" t="s">
        <v>164</v>
      </c>
      <c r="P3" s="118" t="s">
        <v>165</v>
      </c>
      <c r="Q3" s="118" t="s">
        <v>190</v>
      </c>
      <c r="R3" s="97"/>
      <c r="S3" s="97"/>
      <c r="T3" s="117" t="s">
        <v>161</v>
      </c>
      <c r="U3" s="117" t="s">
        <v>177</v>
      </c>
      <c r="V3" s="117" t="s">
        <v>178</v>
      </c>
      <c r="W3" s="97"/>
      <c r="X3" s="97"/>
      <c r="Y3" s="117" t="s">
        <v>208</v>
      </c>
      <c r="Z3" s="117" t="s">
        <v>165</v>
      </c>
      <c r="AA3" s="117" t="s">
        <v>158</v>
      </c>
      <c r="AB3" s="117" t="s">
        <v>159</v>
      </c>
      <c r="AC3" s="117" t="s">
        <v>185</v>
      </c>
      <c r="AD3" s="97"/>
      <c r="AE3" s="97"/>
      <c r="AF3" s="117" t="s">
        <v>157</v>
      </c>
      <c r="AG3" s="117" t="s">
        <v>179</v>
      </c>
      <c r="AH3" s="117" t="s">
        <v>181</v>
      </c>
      <c r="AI3" s="117" t="s">
        <v>183</v>
      </c>
      <c r="AJ3" s="117" t="s">
        <v>201</v>
      </c>
      <c r="AK3" s="117" t="s">
        <v>163</v>
      </c>
      <c r="AL3" s="117" t="s">
        <v>211</v>
      </c>
      <c r="AM3" s="97"/>
      <c r="AN3" s="97"/>
      <c r="AO3" s="117" t="s">
        <v>189</v>
      </c>
      <c r="AP3" s="117" t="s">
        <v>202</v>
      </c>
      <c r="AQ3" s="117" t="s">
        <v>188</v>
      </c>
      <c r="AR3" s="117" t="s">
        <v>187</v>
      </c>
      <c r="AS3" s="117" t="s">
        <v>184</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2"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2"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2"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2"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f>IF(список!C3="","",список!C3)</f>
        <v>0</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2"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2"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2"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2"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f>IF(список!C4="","",список!C4)</f>
        <v>0</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2"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2"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2"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2"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f>IF(список!C5="","",список!C5)</f>
        <v>0</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2"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2"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2"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2"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f>IF(список!C6="","",список!C6)</f>
        <v>0</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2"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2"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2"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2"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f>IF(список!C7="","",список!C7)</f>
        <v>0</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2"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2"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2"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2"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f>IF(список!C8="","",список!C8)</f>
        <v>0</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2"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2"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2"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2"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f>IF(список!C9="","",список!C9)</f>
        <v>0</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2"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2"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2"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2"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f>IF(список!C10="","",список!C10)</f>
        <v>0</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2"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2"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2"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2"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f>IF(список!C11="","",список!C11)</f>
        <v>0</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2"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2"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2"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2"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f>IF(список!C12="","",список!C12)</f>
        <v>0</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2"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2"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2"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2"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f>IF(список!C13="","",список!C13)</f>
        <v>0</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2"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2"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2"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2"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f>IF(список!C14="","",список!C14)</f>
        <v>0</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2"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2"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2"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2"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f>IF(список!C15="","",список!C15)</f>
        <v>0</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2"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2"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2"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2"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f>IF(список!C16="","",список!C16)</f>
        <v>0</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2"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2"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2"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2"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f>IF(список!C17="","",список!C17)</f>
        <v>0</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2"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2"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2"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2"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f>IF(список!C18="","",список!C18)</f>
        <v>0</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2"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2"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2"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2"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f>IF(список!C19="","",список!C19)</f>
        <v>0</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2"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2"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2"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2"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f>IF(список!C20="","",список!C20)</f>
        <v>0</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2"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2"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2"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2"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f>IF(список!C21="","",список!C21)</f>
        <v>0</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2"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2"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2"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2"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f>IF(список!C22="","",список!C22)</f>
        <v>0</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2"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2"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2"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2"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f>IF(список!C23="","",список!C23)</f>
        <v>0</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2"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2"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2"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2"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f>IF(список!C24="","",список!C24)</f>
        <v>0</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2"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2"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2"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2"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f>IF(список!C25="","",список!C25)</f>
        <v>0</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2"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2"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2"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2"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f>IF(список!C26="","",список!C26)</f>
        <v>0</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2"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2"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2"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2"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f>IF(список!C27="","",список!C27)</f>
        <v>0</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2"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2"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2"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2"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f>IF(список!C28="","",список!C28)</f>
        <v>0</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2"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2"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2"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2"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f>IF(список!C29="","",список!C29)</f>
        <v>0</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2"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2"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2"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2"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f>IF(список!C30="","",список!C30)</f>
        <v>0</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2"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2"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2"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2"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30</v>
      </c>
      <c r="B33" s="97" t="str">
        <f>IF(список!B31="","",список!B31)</f>
        <v/>
      </c>
      <c r="C33" s="97">
        <f>IF(список!C31="","",список!C31)</f>
        <v>0</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2"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2"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2"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2"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31</v>
      </c>
      <c r="B34" s="97" t="str">
        <f>IF(список!B32="","",список!B32)</f>
        <v/>
      </c>
      <c r="C34" s="97">
        <f>IF(список!C32="","",список!C32)</f>
        <v>0</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2"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2"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2"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2"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32</v>
      </c>
      <c r="B35" s="97" t="str">
        <f>IF(список!B33="","",список!B33)</f>
        <v/>
      </c>
      <c r="C35" s="97">
        <f>IF(список!C33="","",список!C33)</f>
        <v>0</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2"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2"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2"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2"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33</v>
      </c>
      <c r="B36" s="97" t="str">
        <f>IF(список!B34="","",список!B34)</f>
        <v/>
      </c>
      <c r="C36" s="97">
        <f>IF(список!C34="","",список!C34)</f>
        <v>0</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2"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2"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2"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2"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34</v>
      </c>
      <c r="B37" s="97" t="str">
        <f>IF(список!B35="","",список!B35)</f>
        <v/>
      </c>
      <c r="C37" s="97">
        <f>IF(список!C35="","",список!C35)</f>
        <v>0</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2"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2"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2"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2"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35</v>
      </c>
      <c r="B38" s="97" t="str">
        <f>IF(список!B36="","",список!B36)</f>
        <v/>
      </c>
      <c r="C38" s="97">
        <f>IF(список!C36="","",список!C36)</f>
        <v>0</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2"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2"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2"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2"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J22" zoomScale="70" zoomScaleNormal="70" workbookViewId="0">
      <selection activeCell="P36" sqref="P36"/>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4" t="str">
        <f>список!A1</f>
        <v>№</v>
      </c>
      <c r="B2" s="213" t="str">
        <f>список!B1</f>
        <v>Фамилия, имя воспитанника</v>
      </c>
      <c r="C2" s="105" t="str">
        <f>список!C1</f>
        <v xml:space="preserve">дата </v>
      </c>
      <c r="D2" s="220" t="s">
        <v>203</v>
      </c>
      <c r="E2" s="221"/>
      <c r="F2" s="221"/>
      <c r="G2" s="221"/>
      <c r="H2" s="220" t="s">
        <v>213</v>
      </c>
      <c r="I2" s="220" t="s">
        <v>206</v>
      </c>
      <c r="J2" s="220" t="s">
        <v>207</v>
      </c>
      <c r="K2" s="220" t="s">
        <v>209</v>
      </c>
      <c r="L2" s="220" t="s">
        <v>210</v>
      </c>
      <c r="M2" s="220" t="s">
        <v>212</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f>IF(список!C3="","",список!C3)</f>
        <v>0</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f>IF(список!C4="","",список!C4)</f>
        <v>0</v>
      </c>
      <c r="D5" s="97" t="str">
        <f>'Целевые ориентиры'!I6</f>
        <v/>
      </c>
      <c r="E5" s="97"/>
      <c r="F5" s="222"/>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f>IF(список!C5="","",список!C5)</f>
        <v>0</v>
      </c>
      <c r="D6" s="97" t="str">
        <f>'Целевые ориентиры'!I7</f>
        <v/>
      </c>
      <c r="E6" s="97"/>
      <c r="F6" s="222"/>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f>IF(список!C6="","",список!C6)</f>
        <v>0</v>
      </c>
      <c r="D7" s="97" t="str">
        <f>'Целевые ориентиры'!I8</f>
        <v/>
      </c>
      <c r="E7" s="97"/>
      <c r="F7" s="222"/>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f>IF(список!C7="","",список!C7)</f>
        <v>0</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f>IF(список!C8="","",список!C8)</f>
        <v>0</v>
      </c>
      <c r="D9" s="97" t="str">
        <f>'Целевые ориентиры'!I10</f>
        <v/>
      </c>
      <c r="E9" s="97"/>
      <c r="F9" s="222"/>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f>IF(список!C9="","",список!C9)</f>
        <v>0</v>
      </c>
      <c r="D10" s="97" t="str">
        <f>'Целевые ориентиры'!I11</f>
        <v/>
      </c>
      <c r="E10" s="97"/>
      <c r="F10" s="222"/>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f>IF(список!C10="","",список!C10)</f>
        <v>0</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f>IF(список!C11="","",список!C11)</f>
        <v>0</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f>IF(список!C12="","",список!C12)</f>
        <v>0</v>
      </c>
      <c r="D13" s="97" t="str">
        <f>'Целевые ориентиры'!I14</f>
        <v/>
      </c>
      <c r="E13" s="97"/>
      <c r="F13" s="222"/>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f>IF(список!C13="","",список!C13)</f>
        <v>0</v>
      </c>
      <c r="D14" s="97" t="str">
        <f>'Целевые ориентиры'!I15</f>
        <v/>
      </c>
      <c r="E14" s="97"/>
      <c r="F14" s="222"/>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f>IF(список!C14="","",список!C14)</f>
        <v>0</v>
      </c>
      <c r="D15" s="97" t="str">
        <f>'Целевые ориентиры'!I16</f>
        <v/>
      </c>
      <c r="E15" s="97"/>
      <c r="F15" s="222"/>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f>IF(список!C15="","",список!C15)</f>
        <v>0</v>
      </c>
      <c r="D16" s="97" t="str">
        <f>'Целевые ориентиры'!I17</f>
        <v/>
      </c>
      <c r="E16" s="97"/>
      <c r="F16" s="222"/>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f>IF(список!C16="","",список!C16)</f>
        <v>0</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f>IF(список!C17="","",список!C17)</f>
        <v>0</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f>IF(список!C18="","",список!C18)</f>
        <v>0</v>
      </c>
      <c r="D19" s="97" t="str">
        <f>'Целевые ориентиры'!I20</f>
        <v/>
      </c>
      <c r="E19" s="97"/>
      <c r="F19" s="222"/>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f>IF(список!C19="","",список!C19)</f>
        <v>0</v>
      </c>
      <c r="D20" s="97" t="str">
        <f>'Целевые ориентиры'!I21</f>
        <v/>
      </c>
      <c r="E20" s="97"/>
      <c r="F20" s="222"/>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f>IF(список!C20="","",список!C20)</f>
        <v>0</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f>IF(список!C21="","",список!C21)</f>
        <v>0</v>
      </c>
      <c r="D22" s="97" t="str">
        <f>'Целевые ориентиры'!I23</f>
        <v/>
      </c>
      <c r="E22" s="97"/>
      <c r="F22" s="222"/>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f>IF(список!C22="","",список!C22)</f>
        <v>0</v>
      </c>
      <c r="D23" s="97" t="str">
        <f>'Целевые ориентиры'!I24</f>
        <v/>
      </c>
      <c r="E23" s="97"/>
      <c r="F23" s="222"/>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f>IF(список!C23="","",список!C23)</f>
        <v>0</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f>IF(список!C24="","",список!C24)</f>
        <v>0</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f>IF(список!C25="","",список!C25)</f>
        <v>0</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f>IF(список!C26="","",список!C26)</f>
        <v>0</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f>IF(список!C27="","",список!C27)</f>
        <v>0</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f>IF(список!C28="","",список!C28)</f>
        <v>0</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f>IF(список!C29="","",список!C29)</f>
        <v>0</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f>IF(список!C30="","",список!C30)</f>
        <v>0</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30</v>
      </c>
      <c r="B32" s="97" t="str">
        <f>IF(список!B31="","",список!B31)</f>
        <v/>
      </c>
      <c r="C32" s="97">
        <f>IF(список!C31="","",список!C31)</f>
        <v>0</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31</v>
      </c>
      <c r="B33" s="97" t="str">
        <f>IF(список!B32="","",список!B32)</f>
        <v/>
      </c>
      <c r="C33" s="97">
        <f>IF(список!C32="","",список!C32)</f>
        <v>0</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32</v>
      </c>
      <c r="B34" s="97" t="str">
        <f>IF(список!B33="","",список!B33)</f>
        <v/>
      </c>
      <c r="C34" s="97">
        <f>IF(список!C33="","",список!C33)</f>
        <v>0</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33</v>
      </c>
      <c r="B35" s="97" t="str">
        <f>IF(список!B34="","",список!B34)</f>
        <v/>
      </c>
      <c r="C35" s="97">
        <f>IF(список!C34="","",список!C34)</f>
        <v>0</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34</v>
      </c>
      <c r="B36" s="97" t="str">
        <f>IF(список!B35="","",список!B35)</f>
        <v/>
      </c>
      <c r="C36" s="97">
        <f>IF(список!C35="","",список!C35)</f>
        <v>0</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35</v>
      </c>
      <c r="B37" s="97" t="str">
        <f>IF(список!B36="","",список!B36)</f>
        <v/>
      </c>
      <c r="C37" s="97">
        <f>IF(список!C36="","",список!C36)</f>
        <v>0</v>
      </c>
      <c r="D37" s="97" t="str">
        <f>'Целевые ориентиры'!I38</f>
        <v/>
      </c>
      <c r="E37" s="97"/>
      <c r="F37" s="222"/>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IF(список!B37="","",список!B37)</f>
        <v/>
      </c>
      <c r="C38" s="97">
        <f>IF(список!C25="","",список!C25)</f>
        <v>0</v>
      </c>
      <c r="D38" s="97" t="str">
        <f>'Целевые ориентиры'!I27</f>
        <v/>
      </c>
      <c r="E38" s="97"/>
      <c r="F38" s="222"/>
      <c r="G38" s="97"/>
      <c r="H38" s="97" t="str">
        <f>'Целевые ориентиры'!S27</f>
        <v/>
      </c>
      <c r="I38" s="97" t="str">
        <f>'Целевые ориентиры'!X27</f>
        <v/>
      </c>
      <c r="J38" s="97">
        <f>'Целевые ориентиры'!AE39</f>
        <v>0</v>
      </c>
      <c r="K38" s="97">
        <f>'Целевые ориентиры'!AF39</f>
        <v>0</v>
      </c>
      <c r="L38" s="97">
        <f>'Целевые ориентиры'!AN39</f>
        <v>0</v>
      </c>
      <c r="M38" s="97">
        <f>'Целевые ориентиры'!AU39</f>
        <v>0</v>
      </c>
    </row>
    <row r="39" spans="1:13" hidden="1">
      <c r="A39" s="97">
        <f>список!A26</f>
        <v>25</v>
      </c>
      <c r="B39" s="97" t="str">
        <f>IF(список!B38="","",список!B38)</f>
        <v/>
      </c>
      <c r="C39" s="97">
        <f>IF(список!C26="","",список!C26)</f>
        <v>0</v>
      </c>
      <c r="D39" s="97" t="str">
        <f>'Целевые ориентиры'!I28</f>
        <v/>
      </c>
      <c r="E39" s="97"/>
      <c r="F39" s="222"/>
      <c r="G39" s="97"/>
      <c r="H39" s="97" t="str">
        <f>'Целевые ориентиры'!S28</f>
        <v/>
      </c>
      <c r="I39" s="97" t="str">
        <f>'Целевые ориентиры'!X28</f>
        <v/>
      </c>
      <c r="J39" s="97">
        <f>'Целевые ориентиры'!AE40</f>
        <v>0</v>
      </c>
      <c r="K39" s="97">
        <f>'Целевые ориентиры'!AF40</f>
        <v>0</v>
      </c>
      <c r="L39" s="97">
        <f>'Целевые ориентиры'!AN40</f>
        <v>0</v>
      </c>
      <c r="M39" s="97">
        <f>'Целевые ориентиры'!AU40</f>
        <v>0</v>
      </c>
    </row>
    <row r="40" spans="1:13" hidden="1">
      <c r="A40" s="97">
        <f>список!A27</f>
        <v>26</v>
      </c>
      <c r="B40" s="97" t="str">
        <f>IF(список!B39="","",список!B39)</f>
        <v/>
      </c>
      <c r="C40" s="97">
        <f>IF(список!C27="","",список!C27)</f>
        <v>0</v>
      </c>
      <c r="D40" s="97" t="str">
        <f>'Целевые ориентиры'!I29</f>
        <v/>
      </c>
      <c r="E40" s="97"/>
      <c r="F40" s="222"/>
      <c r="G40" s="97"/>
      <c r="H40" s="97" t="str">
        <f>'Целевые ориентиры'!S29</f>
        <v/>
      </c>
      <c r="I40" s="97" t="str">
        <f>'Целевые ориентиры'!X29</f>
        <v/>
      </c>
      <c r="J40" s="97">
        <f>'Целевые ориентиры'!AE41</f>
        <v>0</v>
      </c>
      <c r="K40" s="97">
        <f>'Целевые ориентиры'!AF41</f>
        <v>0</v>
      </c>
      <c r="L40" s="97">
        <f>'Целевые ориентиры'!AN41</f>
        <v>0</v>
      </c>
      <c r="M40" s="97">
        <f>'Целевые ориентиры'!AU41</f>
        <v>0</v>
      </c>
    </row>
    <row r="41" spans="1:13" hidden="1">
      <c r="A41" s="97">
        <f>список!A28</f>
        <v>27</v>
      </c>
      <c r="B41" s="97" t="str">
        <f>IF(список!B40="","",список!B40)</f>
        <v/>
      </c>
      <c r="C41" s="97">
        <f>IF(список!C28="","",список!C28)</f>
        <v>0</v>
      </c>
      <c r="D41" s="97" t="str">
        <f>'Целевые ориентиры'!I30</f>
        <v/>
      </c>
      <c r="E41" s="218" t="str">
        <f>IF('познавательное развитие'!K31="","",IF('познавательное развитие'!K31=2,"сформирован",IF('познавательное развитие'!K31=0,"не сформирован", "в стадии формирования")))</f>
        <v/>
      </c>
      <c r="F41" s="218"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9" t="str">
        <f t="shared" ref="G41:G47" si="0">IF(F41="","",IF(F41=2,"сформирован",IF(F41=0,"не сформирован","в стадии формирования")))</f>
        <v/>
      </c>
      <c r="H41" s="97" t="str">
        <f>'Целевые ориентиры'!S30</f>
        <v/>
      </c>
      <c r="I41" s="97" t="str">
        <f>'Целевые ориентиры'!X30</f>
        <v/>
      </c>
      <c r="J41" s="97">
        <f>'Целевые ориентиры'!AE42</f>
        <v>0</v>
      </c>
      <c r="K41" s="97">
        <f>'Целевые ориентиры'!AF42</f>
        <v>0</v>
      </c>
      <c r="L41" s="97">
        <f>'Целевые ориентиры'!AN42</f>
        <v>0</v>
      </c>
      <c r="M41" s="97">
        <f>'Целевые ориентиры'!AU42</f>
        <v>0</v>
      </c>
    </row>
    <row r="42" spans="1:13" hidden="1">
      <c r="A42" s="97">
        <f>список!A29</f>
        <v>28</v>
      </c>
      <c r="B42" s="97" t="str">
        <f>IF(список!B41="","",список!B41)</f>
        <v/>
      </c>
      <c r="C42" s="97">
        <f>IF(список!C29="","",список!C29)</f>
        <v>0</v>
      </c>
      <c r="D42" s="97" t="str">
        <f>'Целевые ориентиры'!I31</f>
        <v/>
      </c>
      <c r="E42" s="218" t="str">
        <f>IF('познавательное развитие'!K32="","",IF('познавательное развитие'!K32=2,"сформирован",IF('познавательное развитие'!K32=0,"не сформирован", "в стадии формирования")))</f>
        <v/>
      </c>
      <c r="F42" s="218"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9" t="str">
        <f t="shared" si="0"/>
        <v/>
      </c>
      <c r="H42" s="97" t="str">
        <f>'Целевые ориентиры'!S31</f>
        <v/>
      </c>
      <c r="I42" s="97" t="str">
        <f>'Целевые ориентиры'!X31</f>
        <v/>
      </c>
      <c r="J42" s="97">
        <f>'Целевые ориентиры'!AE43</f>
        <v>0</v>
      </c>
      <c r="K42" s="97">
        <f>'Целевые ориентиры'!AF43</f>
        <v>0</v>
      </c>
      <c r="L42" s="97">
        <f>'Целевые ориентиры'!AN43</f>
        <v>0</v>
      </c>
      <c r="M42" s="97">
        <f>'Целевые ориентиры'!AU43</f>
        <v>0</v>
      </c>
    </row>
    <row r="43" spans="1:13" hidden="1">
      <c r="A43" s="97">
        <f>список!A30</f>
        <v>29</v>
      </c>
      <c r="B43" s="97" t="str">
        <f>IF(список!B42="","",список!B42)</f>
        <v/>
      </c>
      <c r="C43" s="97">
        <f>IF(список!C30="","",список!C30)</f>
        <v>0</v>
      </c>
      <c r="D43" s="97" t="str">
        <f>'Целевые ориентиры'!I32</f>
        <v/>
      </c>
      <c r="E43" s="218" t="str">
        <f>IF('познавательное развитие'!K33="","",IF('познавательное развитие'!K33=2,"сформирован",IF('познавательное развитие'!K33=0,"не сформирован", "в стадии формирования")))</f>
        <v/>
      </c>
      <c r="F43" s="218"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9" t="str">
        <f t="shared" si="0"/>
        <v/>
      </c>
      <c r="H43" s="97" t="str">
        <f>'Целевые ориентиры'!S32</f>
        <v/>
      </c>
      <c r="I43" s="97" t="str">
        <f>'Целевые ориентиры'!X32</f>
        <v/>
      </c>
      <c r="J43" s="97">
        <f>'Целевые ориентиры'!AE44</f>
        <v>0</v>
      </c>
      <c r="K43" s="97">
        <f>'Целевые ориентиры'!AF44</f>
        <v>0</v>
      </c>
      <c r="L43" s="97">
        <f>'Целевые ориентиры'!AN44</f>
        <v>0</v>
      </c>
      <c r="M43" s="97">
        <f>'Целевые ориентиры'!AU44</f>
        <v>0</v>
      </c>
    </row>
    <row r="44" spans="1:13" hidden="1">
      <c r="A44" s="97">
        <f>список!A31</f>
        <v>30</v>
      </c>
      <c r="B44" s="97" t="str">
        <f>IF(список!B43="","",список!B43)</f>
        <v/>
      </c>
      <c r="C44" s="97">
        <f>IF(список!C31="","",список!C31)</f>
        <v>0</v>
      </c>
      <c r="D44" s="97" t="str">
        <f>'Целевые ориентиры'!I33</f>
        <v/>
      </c>
      <c r="E44" s="218" t="str">
        <f>IF('познавательное развитие'!K34="","",IF('познавательное развитие'!K34=2,"сформирован",IF('познавательное развитие'!K34=0,"не сформирован", "в стадии формирования")))</f>
        <v/>
      </c>
      <c r="F44" s="218"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9" t="str">
        <f t="shared" si="0"/>
        <v/>
      </c>
      <c r="H44" s="97" t="str">
        <f>'Целевые ориентиры'!S33</f>
        <v/>
      </c>
      <c r="I44" s="97" t="str">
        <f>'Целевые ориентиры'!X33</f>
        <v/>
      </c>
      <c r="J44" s="97">
        <f>'Целевые ориентиры'!AE45</f>
        <v>0</v>
      </c>
      <c r="K44" s="97">
        <f>'Целевые ориентиры'!AF45</f>
        <v>0</v>
      </c>
      <c r="L44" s="97">
        <f>'Целевые ориентиры'!AN45</f>
        <v>0</v>
      </c>
      <c r="M44" s="97">
        <f>'Целевые ориентиры'!AU45</f>
        <v>0</v>
      </c>
    </row>
    <row r="45" spans="1:13" hidden="1">
      <c r="A45" s="97">
        <f>список!A32</f>
        <v>31</v>
      </c>
      <c r="B45" s="97" t="str">
        <f>IF(список!B44="","",список!B44)</f>
        <v/>
      </c>
      <c r="C45" s="97">
        <f>IF(список!C32="","",список!C32)</f>
        <v>0</v>
      </c>
      <c r="D45" s="97" t="str">
        <f>'Целевые ориентиры'!I34</f>
        <v/>
      </c>
      <c r="E45" s="218" t="str">
        <f>IF('познавательное развитие'!K35="","",IF('познавательное развитие'!K35=2,"сформирован",IF('познавательное развитие'!K35=0,"не сформирован", "в стадии формирования")))</f>
        <v/>
      </c>
      <c r="F45" s="218"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9" t="str">
        <f t="shared" si="0"/>
        <v/>
      </c>
      <c r="H45" s="97" t="str">
        <f>'Целевые ориентиры'!S34</f>
        <v/>
      </c>
      <c r="I45" s="97" t="str">
        <f>'Целевые ориентиры'!X34</f>
        <v/>
      </c>
      <c r="J45" s="97">
        <f>'Целевые ориентиры'!AE46</f>
        <v>0</v>
      </c>
      <c r="K45" s="97">
        <f>'Целевые ориентиры'!AF46</f>
        <v>0</v>
      </c>
      <c r="L45" s="97">
        <f>'Целевые ориентиры'!AN46</f>
        <v>0</v>
      </c>
      <c r="M45" s="97">
        <f>'Целевые ориентиры'!AU46</f>
        <v>0</v>
      </c>
    </row>
    <row r="46" spans="1:13" hidden="1">
      <c r="A46" s="97">
        <f>список!A33</f>
        <v>32</v>
      </c>
      <c r="B46" s="97" t="str">
        <f>IF(список!B45="","",список!B45)</f>
        <v/>
      </c>
      <c r="C46" s="97">
        <f>IF(список!C33="","",список!C33)</f>
        <v>0</v>
      </c>
      <c r="D46" s="97" t="str">
        <f>'Целевые ориентиры'!I35</f>
        <v/>
      </c>
      <c r="E46" s="218" t="str">
        <f>IF('познавательное развитие'!K36="","",IF('познавательное развитие'!K36=2,"сформирован",IF('познавательное развитие'!K36=0,"не сформирован", "в стадии формирования")))</f>
        <v/>
      </c>
      <c r="F46" s="218"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9" t="str">
        <f t="shared" si="0"/>
        <v/>
      </c>
      <c r="H46" s="97" t="str">
        <f>'Целевые ориентиры'!S35</f>
        <v/>
      </c>
      <c r="I46" s="97" t="str">
        <f>'Целевые ориентиры'!X35</f>
        <v/>
      </c>
      <c r="J46" s="97">
        <f>'Целевые ориентиры'!AE47</f>
        <v>0</v>
      </c>
      <c r="K46" s="97">
        <f>'Целевые ориентиры'!AF47</f>
        <v>0</v>
      </c>
      <c r="L46" s="97">
        <f>'Целевые ориентиры'!AN47</f>
        <v>0</v>
      </c>
      <c r="M46" s="97">
        <f>'Целевые ориентиры'!AU47</f>
        <v>0</v>
      </c>
    </row>
    <row r="47" spans="1:13" hidden="1">
      <c r="A47" s="97">
        <f>список!A34</f>
        <v>33</v>
      </c>
      <c r="B47" s="97" t="str">
        <f>IF(список!B46="","",список!B46)</f>
        <v/>
      </c>
      <c r="C47" s="97">
        <f>IF(список!C34="","",список!C34)</f>
        <v>0</v>
      </c>
      <c r="D47" s="226" t="str">
        <f>'Целевые ориентиры'!I36</f>
        <v/>
      </c>
      <c r="E47" s="218" t="str">
        <f>IF('познавательное развитие'!K37="","",IF('познавательное развитие'!K37=2,"сформирован",IF('познавательное развитие'!K37=0,"не сформирован", "в стадии формирования")))</f>
        <v/>
      </c>
      <c r="F47" s="218"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9" t="str">
        <f t="shared" si="0"/>
        <v/>
      </c>
      <c r="H47" s="226" t="str">
        <f>'Целевые ориентиры'!S36</f>
        <v/>
      </c>
      <c r="I47" s="226" t="str">
        <f>'Целевые ориентиры'!X36</f>
        <v/>
      </c>
      <c r="J47" s="97">
        <f>'Целевые ориентиры'!AE48</f>
        <v>0</v>
      </c>
      <c r="K47" s="97">
        <f>'Целевые ориентиры'!AF48</f>
        <v>0</v>
      </c>
      <c r="L47" s="97">
        <f>'Целевые ориентиры'!AN48</f>
        <v>0</v>
      </c>
      <c r="M47" s="97">
        <f>'Целевые ориентиры'!AU48</f>
        <v>0</v>
      </c>
    </row>
    <row r="48" spans="1:13" hidden="1">
      <c r="A48" s="97">
        <f>список!A35</f>
        <v>34</v>
      </c>
      <c r="B48" s="97" t="str">
        <f>IF(список!B47="","",список!B47)</f>
        <v/>
      </c>
      <c r="C48" s="97">
        <f>IF(список!C35="","",список!C35)</f>
        <v>0</v>
      </c>
      <c r="D48" s="226" t="str">
        <f>'Целевые ориентиры'!I37</f>
        <v/>
      </c>
      <c r="E48" s="218"/>
      <c r="F48" s="218"/>
      <c r="G48" s="219"/>
      <c r="H48" s="226" t="str">
        <f>'Целевые ориентиры'!S37</f>
        <v/>
      </c>
      <c r="I48" s="226" t="str">
        <f>'Целевые ориентиры'!X37</f>
        <v/>
      </c>
      <c r="J48" s="97">
        <f>'Целевые ориентиры'!AE49</f>
        <v>0</v>
      </c>
      <c r="K48" s="97">
        <f>'Целевые ориентиры'!AF49</f>
        <v>0</v>
      </c>
      <c r="L48" s="97">
        <f>'Целевые ориентиры'!AN49</f>
        <v>0</v>
      </c>
      <c r="M48" s="97">
        <f>'Целевые ориентиры'!AU49</f>
        <v>0</v>
      </c>
    </row>
    <row r="49" spans="1:119" hidden="1">
      <c r="A49" s="97">
        <f>список!A36</f>
        <v>35</v>
      </c>
      <c r="B49" s="97" t="str">
        <f>IF(список!B48="","",список!B48)</f>
        <v/>
      </c>
      <c r="C49" s="97">
        <f>IF(список!C36="","",список!C36)</f>
        <v>0</v>
      </c>
      <c r="D49" s="226" t="str">
        <f>'Целевые ориентиры'!I38</f>
        <v/>
      </c>
      <c r="E49" s="218"/>
      <c r="F49" s="218"/>
      <c r="G49" s="219"/>
      <c r="H49" s="226" t="str">
        <f>'Целевые ориентиры'!S38</f>
        <v/>
      </c>
      <c r="I49" s="226" t="str">
        <f>'Целевые ориентиры'!X38</f>
        <v/>
      </c>
      <c r="J49" s="97">
        <f>'Целевые ориентиры'!AE50</f>
        <v>0</v>
      </c>
      <c r="K49" s="97">
        <f>'Целевые ориентиры'!AF50</f>
        <v>0</v>
      </c>
      <c r="L49" s="97">
        <f>'Целевые ориентиры'!AN50</f>
        <v>0</v>
      </c>
      <c r="M49" s="97">
        <f>'Целевые ориентиры'!AU50</f>
        <v>0</v>
      </c>
    </row>
    <row r="50" spans="1:119" s="97" customFormat="1" ht="28.5" customHeight="1">
      <c r="B50" s="223" t="s">
        <v>196</v>
      </c>
      <c r="C50" s="224">
        <f>'сводная по группе'!C39</f>
        <v>0</v>
      </c>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8"/>
      <c r="BR50" s="218"/>
      <c r="BS50" s="218"/>
      <c r="BT50" s="218"/>
      <c r="BU50" s="218"/>
      <c r="BV50" s="218"/>
      <c r="BW50" s="218"/>
      <c r="BX50" s="218"/>
      <c r="BY50" s="218"/>
      <c r="BZ50" s="218"/>
      <c r="CA50" s="218"/>
      <c r="CB50" s="218"/>
      <c r="CC50" s="218"/>
      <c r="CD50" s="218"/>
      <c r="CE50" s="218"/>
      <c r="CF50" s="218"/>
      <c r="CG50" s="218"/>
      <c r="CH50" s="218"/>
      <c r="CI50" s="218"/>
      <c r="CJ50" s="218"/>
      <c r="CK50" s="218"/>
      <c r="CL50" s="218"/>
      <c r="CM50" s="218"/>
      <c r="CN50" s="218"/>
      <c r="CO50" s="218"/>
      <c r="CP50" s="218"/>
      <c r="CQ50" s="218"/>
      <c r="CR50" s="218"/>
      <c r="CS50" s="218"/>
      <c r="CT50" s="218"/>
      <c r="CU50" s="218"/>
      <c r="CV50" s="218"/>
      <c r="CW50" s="218"/>
      <c r="CX50" s="218"/>
      <c r="CY50" s="218"/>
      <c r="CZ50" s="218"/>
      <c r="DA50" s="218"/>
      <c r="DB50" s="218"/>
      <c r="DC50" s="218"/>
      <c r="DD50" s="218"/>
      <c r="DE50" s="218"/>
      <c r="DF50" s="218"/>
      <c r="DG50" s="218"/>
      <c r="DH50" s="218"/>
      <c r="DI50" s="218"/>
      <c r="DJ50" s="218"/>
      <c r="DK50" s="218"/>
      <c r="DL50" s="218"/>
      <c r="DM50" s="218"/>
      <c r="DN50" s="218"/>
      <c r="DO50" s="218"/>
    </row>
    <row r="51" spans="1:119" s="97" customFormat="1">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8"/>
      <c r="BR51" s="218"/>
      <c r="BS51" s="218"/>
      <c r="BT51" s="218"/>
      <c r="BU51" s="218"/>
      <c r="BV51" s="218"/>
      <c r="BW51" s="218"/>
      <c r="BX51" s="218"/>
      <c r="BY51" s="218"/>
      <c r="BZ51" s="218"/>
      <c r="CA51" s="218"/>
      <c r="CB51" s="218"/>
      <c r="CC51" s="218"/>
      <c r="CD51" s="218"/>
      <c r="CE51" s="218"/>
      <c r="CF51" s="218"/>
      <c r="CG51" s="218"/>
      <c r="CH51" s="218"/>
      <c r="CI51" s="218"/>
      <c r="CJ51" s="218"/>
      <c r="CK51" s="218"/>
      <c r="CL51" s="218"/>
      <c r="CM51" s="218"/>
      <c r="CN51" s="218"/>
      <c r="CO51" s="218"/>
      <c r="CP51" s="218"/>
      <c r="CQ51" s="218"/>
      <c r="CR51" s="218"/>
      <c r="CS51" s="218"/>
      <c r="CT51" s="218"/>
      <c r="CU51" s="218"/>
      <c r="CV51" s="218"/>
      <c r="CW51" s="218"/>
      <c r="CX51" s="218"/>
      <c r="CY51" s="218"/>
      <c r="CZ51" s="218"/>
      <c r="DA51" s="218"/>
      <c r="DB51" s="218"/>
      <c r="DC51" s="218"/>
      <c r="DD51" s="218"/>
      <c r="DE51" s="218"/>
      <c r="DF51" s="218"/>
      <c r="DG51" s="218"/>
      <c r="DH51" s="218"/>
      <c r="DI51" s="218"/>
      <c r="DJ51" s="218"/>
      <c r="DK51" s="218"/>
      <c r="DL51" s="218"/>
      <c r="DM51" s="218"/>
      <c r="DN51" s="218"/>
      <c r="DO51" s="218"/>
    </row>
    <row r="52" spans="1:119" s="97" customFormat="1">
      <c r="B52" s="225"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8"/>
      <c r="BR52" s="218"/>
      <c r="BS52" s="218"/>
      <c r="BT52" s="218"/>
      <c r="BU52" s="218"/>
      <c r="BV52" s="218"/>
      <c r="BW52" s="218"/>
      <c r="BX52" s="218"/>
      <c r="BY52" s="218"/>
      <c r="BZ52" s="218"/>
      <c r="CA52" s="218"/>
      <c r="CB52" s="218"/>
      <c r="CC52" s="218"/>
      <c r="CD52" s="218"/>
      <c r="CE52" s="218"/>
      <c r="CF52" s="218"/>
      <c r="CG52" s="218"/>
      <c r="CH52" s="218"/>
      <c r="CI52" s="218"/>
      <c r="CJ52" s="218"/>
      <c r="CK52" s="218"/>
      <c r="CL52" s="218"/>
      <c r="CM52" s="218"/>
      <c r="CN52" s="218"/>
      <c r="CO52" s="218"/>
      <c r="CP52" s="218"/>
      <c r="CQ52" s="218"/>
      <c r="CR52" s="218"/>
      <c r="CS52" s="218"/>
      <c r="CT52" s="218"/>
      <c r="CU52" s="218"/>
      <c r="CV52" s="218"/>
      <c r="CW52" s="218"/>
      <c r="CX52" s="218"/>
      <c r="CY52" s="218"/>
      <c r="CZ52" s="218"/>
      <c r="DA52" s="218"/>
      <c r="DB52" s="218"/>
      <c r="DC52" s="218"/>
      <c r="DD52" s="218"/>
      <c r="DE52" s="218"/>
      <c r="DF52" s="218"/>
      <c r="DG52" s="218"/>
      <c r="DH52" s="218"/>
      <c r="DI52" s="218"/>
      <c r="DJ52" s="218"/>
      <c r="DK52" s="218"/>
      <c r="DL52" s="218"/>
      <c r="DM52" s="218"/>
      <c r="DN52" s="218"/>
      <c r="DO52" s="218"/>
    </row>
    <row r="53" spans="1:119" s="97" customFormat="1">
      <c r="B53" s="225"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8"/>
      <c r="BQ53" s="218"/>
      <c r="BR53" s="218"/>
      <c r="BS53" s="218"/>
      <c r="BT53" s="218"/>
      <c r="BU53" s="218"/>
      <c r="BV53" s="218"/>
      <c r="BW53" s="218"/>
      <c r="BX53" s="218"/>
      <c r="BY53" s="218"/>
      <c r="BZ53" s="218"/>
      <c r="CA53" s="218"/>
      <c r="CB53" s="218"/>
      <c r="CC53" s="218"/>
      <c r="CD53" s="218"/>
      <c r="CE53" s="218"/>
      <c r="CF53" s="218"/>
      <c r="CG53" s="218"/>
      <c r="CH53" s="218"/>
      <c r="CI53" s="218"/>
      <c r="CJ53" s="218"/>
      <c r="CK53" s="218"/>
      <c r="CL53" s="218"/>
      <c r="CM53" s="218"/>
      <c r="CN53" s="218"/>
      <c r="CO53" s="218"/>
      <c r="CP53" s="218"/>
      <c r="CQ53" s="218"/>
      <c r="CR53" s="218"/>
      <c r="CS53" s="218"/>
      <c r="CT53" s="218"/>
      <c r="CU53" s="218"/>
      <c r="CV53" s="218"/>
      <c r="CW53" s="218"/>
      <c r="CX53" s="218"/>
      <c r="CY53" s="218"/>
      <c r="CZ53" s="218"/>
      <c r="DA53" s="218"/>
      <c r="DB53" s="218"/>
      <c r="DC53" s="218"/>
      <c r="DD53" s="218"/>
      <c r="DE53" s="218"/>
      <c r="DF53" s="218"/>
      <c r="DG53" s="218"/>
      <c r="DH53" s="218"/>
      <c r="DI53" s="218"/>
      <c r="DJ53" s="218"/>
      <c r="DK53" s="218"/>
      <c r="DL53" s="218"/>
      <c r="DM53" s="218"/>
      <c r="DN53" s="218"/>
      <c r="DO53" s="218"/>
    </row>
    <row r="54" spans="1:119" s="97" customFormat="1">
      <c r="B54" s="225"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c r="BM54" s="218"/>
      <c r="BN54" s="218"/>
      <c r="BO54" s="218"/>
      <c r="BP54" s="218"/>
      <c r="BQ54" s="218"/>
      <c r="BR54" s="218"/>
      <c r="BS54" s="218"/>
      <c r="BT54" s="218"/>
      <c r="BU54" s="218"/>
      <c r="BV54" s="218"/>
      <c r="BW54" s="218"/>
      <c r="BX54" s="218"/>
      <c r="BY54" s="218"/>
      <c r="BZ54" s="218"/>
      <c r="CA54" s="218"/>
      <c r="CB54" s="218"/>
      <c r="CC54" s="218"/>
      <c r="CD54" s="218"/>
      <c r="CE54" s="218"/>
      <c r="CF54" s="218"/>
      <c r="CG54" s="218"/>
      <c r="CH54" s="218"/>
      <c r="CI54" s="218"/>
      <c r="CJ54" s="218"/>
      <c r="CK54" s="218"/>
      <c r="CL54" s="218"/>
      <c r="CM54" s="218"/>
      <c r="CN54" s="218"/>
      <c r="CO54" s="218"/>
      <c r="CP54" s="218"/>
      <c r="CQ54" s="218"/>
      <c r="CR54" s="218"/>
      <c r="CS54" s="218"/>
      <c r="CT54" s="218"/>
      <c r="CU54" s="218"/>
      <c r="CV54" s="218"/>
      <c r="CW54" s="218"/>
      <c r="CX54" s="218"/>
      <c r="CY54" s="218"/>
      <c r="CZ54" s="218"/>
      <c r="DA54" s="218"/>
      <c r="DB54" s="218"/>
      <c r="DC54" s="218"/>
      <c r="DD54" s="218"/>
      <c r="DE54" s="218"/>
      <c r="DF54" s="218"/>
      <c r="DG54" s="218"/>
      <c r="DH54" s="218"/>
      <c r="DI54" s="218"/>
      <c r="DJ54" s="218"/>
      <c r="DK54" s="218"/>
      <c r="DL54" s="218"/>
      <c r="DM54" s="218"/>
      <c r="DN54" s="218"/>
      <c r="DO54" s="218"/>
    </row>
    <row r="55" spans="1:119" s="97" customFormat="1">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218"/>
      <c r="BH55" s="218"/>
      <c r="BI55" s="218"/>
      <c r="BJ55" s="218"/>
      <c r="BK55" s="218"/>
      <c r="BL55" s="218"/>
      <c r="BM55" s="218"/>
      <c r="BN55" s="218"/>
      <c r="BO55" s="218"/>
      <c r="BP55" s="218"/>
      <c r="BQ55" s="218"/>
      <c r="BR55" s="218"/>
      <c r="BS55" s="218"/>
      <c r="BT55" s="218"/>
      <c r="BU55" s="218"/>
      <c r="BV55" s="218"/>
      <c r="BW55" s="218"/>
      <c r="BX55" s="218"/>
      <c r="BY55" s="218"/>
      <c r="BZ55" s="218"/>
      <c r="CA55" s="218"/>
      <c r="CB55" s="218"/>
      <c r="CC55" s="218"/>
      <c r="CD55" s="218"/>
      <c r="CE55" s="218"/>
      <c r="CF55" s="218"/>
      <c r="CG55" s="218"/>
      <c r="CH55" s="218"/>
      <c r="CI55" s="218"/>
      <c r="CJ55" s="218"/>
      <c r="CK55" s="218"/>
      <c r="CL55" s="218"/>
      <c r="CM55" s="218"/>
      <c r="CN55" s="218"/>
      <c r="CO55" s="218"/>
      <c r="CP55" s="218"/>
      <c r="CQ55" s="218"/>
      <c r="CR55" s="218"/>
      <c r="CS55" s="218"/>
      <c r="CT55" s="218"/>
      <c r="CU55" s="218"/>
      <c r="CV55" s="218"/>
      <c r="CW55" s="218"/>
      <c r="CX55" s="218"/>
      <c r="CY55" s="218"/>
      <c r="CZ55" s="218"/>
      <c r="DA55" s="218"/>
      <c r="DB55" s="218"/>
      <c r="DC55" s="218"/>
      <c r="DD55" s="218"/>
      <c r="DE55" s="218"/>
      <c r="DF55" s="218"/>
      <c r="DG55" s="218"/>
      <c r="DH55" s="218"/>
      <c r="DI55" s="218"/>
      <c r="DJ55" s="218"/>
      <c r="DK55" s="218"/>
      <c r="DL55" s="218"/>
      <c r="DM55" s="218"/>
      <c r="DN55" s="218"/>
      <c r="DO55" s="218"/>
    </row>
    <row r="56" spans="1:119" s="97" customFormat="1">
      <c r="B56" s="225" t="s">
        <v>153</v>
      </c>
      <c r="D56" s="204" t="e">
        <f>D52/$C$50</f>
        <v>#DIV/0!</v>
      </c>
      <c r="E56" s="204" t="e">
        <f t="shared" ref="E56:M56" si="4">E52/$C$50</f>
        <v>#DIV/0!</v>
      </c>
      <c r="F56" s="204" t="e">
        <f t="shared" si="4"/>
        <v>#DIV/0!</v>
      </c>
      <c r="G56" s="204" t="e">
        <f t="shared" si="4"/>
        <v>#DIV/0!</v>
      </c>
      <c r="H56" s="204" t="e">
        <f t="shared" si="4"/>
        <v>#DIV/0!</v>
      </c>
      <c r="I56" s="204" t="e">
        <f t="shared" si="4"/>
        <v>#DIV/0!</v>
      </c>
      <c r="J56" s="204" t="e">
        <f t="shared" si="4"/>
        <v>#DIV/0!</v>
      </c>
      <c r="K56" s="204" t="e">
        <f t="shared" si="4"/>
        <v>#DIV/0!</v>
      </c>
      <c r="L56" s="204" t="e">
        <f t="shared" si="4"/>
        <v>#DIV/0!</v>
      </c>
      <c r="M56" s="204" t="e">
        <f t="shared" si="4"/>
        <v>#DIV/0!</v>
      </c>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218"/>
      <c r="BH56" s="218"/>
      <c r="BI56" s="218"/>
      <c r="BJ56" s="218"/>
      <c r="BK56" s="218"/>
      <c r="BL56" s="218"/>
      <c r="BM56" s="218"/>
      <c r="BN56" s="218"/>
      <c r="BO56" s="218"/>
      <c r="BP56" s="218"/>
      <c r="BQ56" s="218"/>
      <c r="BR56" s="218"/>
      <c r="BS56" s="218"/>
      <c r="BT56" s="218"/>
      <c r="BU56" s="218"/>
      <c r="BV56" s="218"/>
      <c r="BW56" s="218"/>
      <c r="BX56" s="218"/>
      <c r="BY56" s="218"/>
      <c r="BZ56" s="218"/>
      <c r="CA56" s="218"/>
      <c r="CB56" s="218"/>
      <c r="CC56" s="218"/>
      <c r="CD56" s="218"/>
      <c r="CE56" s="218"/>
      <c r="CF56" s="218"/>
      <c r="CG56" s="218"/>
      <c r="CH56" s="218"/>
      <c r="CI56" s="218"/>
      <c r="CJ56" s="218"/>
      <c r="CK56" s="218"/>
      <c r="CL56" s="218"/>
      <c r="CM56" s="218"/>
      <c r="CN56" s="218"/>
      <c r="CO56" s="218"/>
      <c r="CP56" s="218"/>
      <c r="CQ56" s="218"/>
      <c r="CR56" s="218"/>
      <c r="CS56" s="218"/>
      <c r="CT56" s="218"/>
      <c r="CU56" s="218"/>
      <c r="CV56" s="218"/>
      <c r="CW56" s="218"/>
      <c r="CX56" s="218"/>
      <c r="CY56" s="218"/>
      <c r="CZ56" s="218"/>
      <c r="DA56" s="218"/>
      <c r="DB56" s="218"/>
      <c r="DC56" s="218"/>
      <c r="DD56" s="218"/>
      <c r="DE56" s="218"/>
      <c r="DF56" s="218"/>
      <c r="DG56" s="218"/>
      <c r="DH56" s="218"/>
      <c r="DI56" s="218"/>
      <c r="DJ56" s="218"/>
      <c r="DK56" s="218"/>
      <c r="DL56" s="218"/>
      <c r="DM56" s="218"/>
      <c r="DN56" s="218"/>
      <c r="DO56" s="218"/>
    </row>
    <row r="57" spans="1:119" s="97" customFormat="1">
      <c r="B57" s="225" t="s">
        <v>154</v>
      </c>
      <c r="D57" s="204" t="e">
        <f>D53/$C$50</f>
        <v>#DIV/0!</v>
      </c>
      <c r="E57" s="204" t="e">
        <f t="shared" ref="E57:M57" si="5">E53/$C$50</f>
        <v>#DIV/0!</v>
      </c>
      <c r="F57" s="204" t="e">
        <f t="shared" si="5"/>
        <v>#DIV/0!</v>
      </c>
      <c r="G57" s="204" t="e">
        <f t="shared" si="5"/>
        <v>#DIV/0!</v>
      </c>
      <c r="H57" s="204" t="e">
        <f t="shared" si="5"/>
        <v>#DIV/0!</v>
      </c>
      <c r="I57" s="204" t="e">
        <f t="shared" si="5"/>
        <v>#DIV/0!</v>
      </c>
      <c r="J57" s="204" t="e">
        <f t="shared" si="5"/>
        <v>#DIV/0!</v>
      </c>
      <c r="K57" s="204" t="e">
        <f t="shared" si="5"/>
        <v>#DIV/0!</v>
      </c>
      <c r="L57" s="204" t="e">
        <f t="shared" si="5"/>
        <v>#DIV/0!</v>
      </c>
      <c r="M57" s="204" t="e">
        <f t="shared" si="5"/>
        <v>#DIV/0!</v>
      </c>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218"/>
      <c r="BH57" s="218"/>
      <c r="BI57" s="218"/>
      <c r="BJ57" s="218"/>
      <c r="BK57" s="218"/>
      <c r="BL57" s="218"/>
      <c r="BM57" s="218"/>
      <c r="BN57" s="218"/>
      <c r="BO57" s="218"/>
      <c r="BP57" s="218"/>
      <c r="BQ57" s="218"/>
      <c r="BR57" s="218"/>
      <c r="BS57" s="218"/>
      <c r="BT57" s="218"/>
      <c r="BU57" s="218"/>
      <c r="BV57" s="218"/>
      <c r="BW57" s="218"/>
      <c r="BX57" s="218"/>
      <c r="BY57" s="218"/>
      <c r="BZ57" s="218"/>
      <c r="CA57" s="218"/>
      <c r="CB57" s="218"/>
      <c r="CC57" s="218"/>
      <c r="CD57" s="218"/>
      <c r="CE57" s="218"/>
      <c r="CF57" s="218"/>
      <c r="CG57" s="218"/>
      <c r="CH57" s="218"/>
      <c r="CI57" s="218"/>
      <c r="CJ57" s="218"/>
      <c r="CK57" s="218"/>
      <c r="CL57" s="218"/>
      <c r="CM57" s="218"/>
      <c r="CN57" s="218"/>
      <c r="CO57" s="218"/>
      <c r="CP57" s="218"/>
      <c r="CQ57" s="218"/>
      <c r="CR57" s="218"/>
      <c r="CS57" s="218"/>
      <c r="CT57" s="218"/>
      <c r="CU57" s="218"/>
      <c r="CV57" s="218"/>
      <c r="CW57" s="218"/>
      <c r="CX57" s="218"/>
      <c r="CY57" s="218"/>
      <c r="CZ57" s="218"/>
      <c r="DA57" s="218"/>
      <c r="DB57" s="218"/>
      <c r="DC57" s="218"/>
      <c r="DD57" s="218"/>
      <c r="DE57" s="218"/>
      <c r="DF57" s="218"/>
      <c r="DG57" s="218"/>
      <c r="DH57" s="218"/>
      <c r="DI57" s="218"/>
      <c r="DJ57" s="218"/>
      <c r="DK57" s="218"/>
      <c r="DL57" s="218"/>
      <c r="DM57" s="218"/>
      <c r="DN57" s="218"/>
      <c r="DO57" s="218"/>
    </row>
    <row r="58" spans="1:119" s="97" customFormat="1">
      <c r="B58" s="225" t="s">
        <v>155</v>
      </c>
      <c r="D58" s="204" t="e">
        <f>D54/$C$50</f>
        <v>#DIV/0!</v>
      </c>
      <c r="E58" s="204" t="e">
        <f t="shared" ref="E58:M58" si="6">E54/$C$50</f>
        <v>#DIV/0!</v>
      </c>
      <c r="F58" s="204" t="e">
        <f t="shared" si="6"/>
        <v>#DIV/0!</v>
      </c>
      <c r="G58" s="204" t="e">
        <f t="shared" si="6"/>
        <v>#DIV/0!</v>
      </c>
      <c r="H58" s="204" t="e">
        <f t="shared" si="6"/>
        <v>#DIV/0!</v>
      </c>
      <c r="I58" s="204" t="e">
        <f t="shared" si="6"/>
        <v>#DIV/0!</v>
      </c>
      <c r="J58" s="204" t="e">
        <f t="shared" si="6"/>
        <v>#DIV/0!</v>
      </c>
      <c r="K58" s="204" t="e">
        <f t="shared" si="6"/>
        <v>#DIV/0!</v>
      </c>
      <c r="L58" s="204" t="e">
        <f t="shared" si="6"/>
        <v>#DIV/0!</v>
      </c>
      <c r="M58" s="204" t="e">
        <f t="shared" si="6"/>
        <v>#DIV/0!</v>
      </c>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row>
    <row r="59" spans="1:119" s="97" customFormat="1">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218"/>
      <c r="BH59" s="218"/>
      <c r="BI59" s="218"/>
      <c r="BJ59" s="218"/>
      <c r="BK59" s="218"/>
      <c r="BL59" s="218"/>
      <c r="BM59" s="218"/>
      <c r="BN59" s="218"/>
      <c r="BO59" s="218"/>
      <c r="BP59" s="218"/>
      <c r="BQ59" s="218"/>
      <c r="BR59" s="218"/>
      <c r="BS59" s="218"/>
      <c r="BT59" s="218"/>
      <c r="BU59" s="218"/>
      <c r="BV59" s="218"/>
      <c r="BW59" s="218"/>
      <c r="BX59" s="218"/>
      <c r="BY59" s="218"/>
      <c r="BZ59" s="218"/>
      <c r="CA59" s="218"/>
      <c r="CB59" s="218"/>
      <c r="CC59" s="218"/>
      <c r="CD59" s="218"/>
      <c r="CE59" s="218"/>
      <c r="CF59" s="218"/>
      <c r="CG59" s="218"/>
      <c r="CH59" s="218"/>
      <c r="CI59" s="218"/>
      <c r="CJ59" s="218"/>
      <c r="CK59" s="218"/>
      <c r="CL59" s="218"/>
      <c r="CM59" s="218"/>
      <c r="CN59" s="218"/>
      <c r="CO59" s="218"/>
      <c r="CP59" s="218"/>
      <c r="CQ59" s="218"/>
      <c r="CR59" s="218"/>
      <c r="CS59" s="218"/>
      <c r="CT59" s="218"/>
      <c r="CU59" s="218"/>
      <c r="CV59" s="218"/>
      <c r="CW59" s="218"/>
      <c r="CX59" s="218"/>
      <c r="CY59" s="218"/>
      <c r="CZ59" s="218"/>
      <c r="DA59" s="218"/>
      <c r="DB59" s="218"/>
      <c r="DC59" s="218"/>
      <c r="DD59" s="218"/>
      <c r="DE59" s="218"/>
      <c r="DF59" s="218"/>
      <c r="DG59" s="218"/>
      <c r="DH59" s="218"/>
      <c r="DI59" s="218"/>
      <c r="DJ59" s="218"/>
      <c r="DK59" s="218"/>
      <c r="DL59" s="218"/>
      <c r="DM59" s="218"/>
      <c r="DN59" s="218"/>
      <c r="DO59" s="218"/>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0"/>
  <sheetViews>
    <sheetView workbookViewId="0">
      <selection activeCell="D10" sqref="D10"/>
    </sheetView>
  </sheetViews>
  <sheetFormatPr defaultRowHeight="15"/>
  <cols>
    <col min="3" max="3" width="32.28515625" customWidth="1"/>
    <col min="4" max="4" width="24.7109375" customWidth="1"/>
  </cols>
  <sheetData>
    <row r="5" spans="1:4">
      <c r="C5" s="435" t="s">
        <v>214</v>
      </c>
      <c r="D5" s="435"/>
    </row>
    <row r="10" spans="1:4">
      <c r="D10" s="268">
        <v>1</v>
      </c>
    </row>
    <row r="11" spans="1:4">
      <c r="C11" s="435">
        <f>INDEX(список!B2:B36,D10,1)</f>
        <v>0</v>
      </c>
      <c r="D11" s="435"/>
    </row>
    <row r="12" spans="1:4">
      <c r="C12" s="435" t="str">
        <f>список!D2</f>
        <v>1 младшая группа</v>
      </c>
      <c r="D12" s="435"/>
    </row>
    <row r="13" spans="1:4">
      <c r="C13" s="439">
        <f>список!C2</f>
        <v>0</v>
      </c>
      <c r="D13" s="439"/>
    </row>
    <row r="14" spans="1:4" ht="101.25" customHeight="1">
      <c r="A14" s="429" t="s">
        <v>203</v>
      </c>
      <c r="B14" s="430"/>
      <c r="C14" s="431"/>
      <c r="D14" s="227" t="str">
        <f>INDEX('Целевые ориентиры_сводная'!D3:D49,D10,1)</f>
        <v/>
      </c>
    </row>
    <row r="15" spans="1:4" ht="96" customHeight="1">
      <c r="A15" s="436" t="s">
        <v>215</v>
      </c>
      <c r="B15" s="437"/>
      <c r="C15" s="438"/>
      <c r="D15" s="227" t="str">
        <f>INDEX('Целевые ориентиры_сводная'!H3:H49,D10,1)</f>
        <v/>
      </c>
    </row>
    <row r="16" spans="1:4" ht="69.75" customHeight="1">
      <c r="A16" s="429" t="s">
        <v>206</v>
      </c>
      <c r="B16" s="430"/>
      <c r="C16" s="431"/>
      <c r="D16" s="227" t="str">
        <f>INDEX('Целевые ориентиры_сводная'!I3:I49,D10,1)</f>
        <v/>
      </c>
    </row>
    <row r="17" spans="1:4" ht="72" customHeight="1">
      <c r="A17" s="426" t="s">
        <v>207</v>
      </c>
      <c r="B17" s="427"/>
      <c r="C17" s="428"/>
      <c r="D17" s="227" t="str">
        <f>INDEX('Целевые ориентиры_сводная'!J3:J49,D10,1)</f>
        <v/>
      </c>
    </row>
    <row r="18" spans="1:4" ht="44.25" customHeight="1">
      <c r="A18" s="429" t="s">
        <v>209</v>
      </c>
      <c r="B18" s="430"/>
      <c r="C18" s="431"/>
      <c r="D18" s="227" t="str">
        <f>INDEX('Целевые ориентиры_сводная'!K3:K49,D10,1)</f>
        <v/>
      </c>
    </row>
    <row r="19" spans="1:4" ht="63.75" customHeight="1">
      <c r="A19" s="429" t="s">
        <v>210</v>
      </c>
      <c r="B19" s="430"/>
      <c r="C19" s="431"/>
      <c r="D19" s="227" t="str">
        <f>INDEX('Целевые ориентиры_сводная'!L3:L49,D10,1)</f>
        <v/>
      </c>
    </row>
    <row r="20" spans="1:4" ht="61.5" customHeight="1">
      <c r="A20" s="432" t="s">
        <v>212</v>
      </c>
      <c r="B20" s="433"/>
      <c r="C20" s="434"/>
      <c r="D20" s="227" t="str">
        <f>INDEX('Целевые ориентиры_сводная'!M3:M49,D10,1)</f>
        <v/>
      </c>
    </row>
  </sheetData>
  <sheetProtection password="CC6F" sheet="1" objects="1" scenarios="1" selectLockedCells="1"/>
  <mergeCells count="11">
    <mergeCell ref="A17:C17"/>
    <mergeCell ref="A18:C18"/>
    <mergeCell ref="A19:C19"/>
    <mergeCell ref="A20:C20"/>
    <mergeCell ref="C5:D5"/>
    <mergeCell ref="C12:D12"/>
    <mergeCell ref="A15:C15"/>
    <mergeCell ref="A14:C14"/>
    <mergeCell ref="A16:C16"/>
    <mergeCell ref="C13:D13"/>
    <mergeCell ref="C11:D11"/>
  </mergeCells>
  <conditionalFormatting sqref="D14:D16">
    <cfRule type="containsText" dxfId="30" priority="10" operator="containsText" text="высокий">
      <formula>NOT(ISERROR(SEARCH("высокий",D14)))</formula>
    </cfRule>
    <cfRule type="containsText" dxfId="29" priority="11" operator="containsText" text="норма">
      <formula>NOT(ISERROR(SEARCH("норма",D14)))</formula>
    </cfRule>
    <cfRule type="containsText" dxfId="28" priority="12" operator="containsText" text="низкий">
      <formula>NOT(ISERROR(SEARCH("низкий",D14)))</formula>
    </cfRule>
    <cfRule type="containsText" dxfId="27" priority="13" stopIfTrue="1" operator="containsText" text="норма">
      <formula>NOT(ISERROR(SEARCH("норма",D14)))</formula>
    </cfRule>
    <cfRule type="containsText" dxfId="26" priority="14" stopIfTrue="1" operator="containsText" text="низкий">
      <formula>NOT(ISERROR(SEARCH("низкий",D14)))</formula>
    </cfRule>
    <cfRule type="containsText" dxfId="25" priority="15" stopIfTrue="1" operator="containsText" text="норма">
      <formula>NOT(ISERROR(SEARCH("норма",D14)))</formula>
    </cfRule>
  </conditionalFormatting>
  <conditionalFormatting sqref="D17:D20">
    <cfRule type="containsText" dxfId="24" priority="23" operator="containsText" text="сниженный">
      <formula>NOT(ISERROR(SEARCH("сниженный",D17)))</formula>
    </cfRule>
    <cfRule type="containsText" dxfId="23" priority="24" operator="containsText" text="высокий">
      <formula>NOT(ISERROR(SEARCH("высокий",D17)))</formula>
    </cfRule>
    <cfRule type="containsText" dxfId="22" priority="25" operator="containsText" text="норма">
      <formula>NOT(ISERROR(SEARCH("норма",D17)))</formula>
    </cfRule>
    <cfRule type="containsText" dxfId="21" priority="26" operator="containsText" text="низкий">
      <formula>NOT(ISERROR(SEARCH("низкий",D17)))</formula>
    </cfRule>
    <cfRule type="containsText" dxfId="20" priority="27" stopIfTrue="1" operator="containsText" text="ниже среднего">
      <formula>NOT(ISERROR(SEARCH("ниже среднего",D17)))</formula>
    </cfRule>
    <cfRule type="containsText" dxfId="19" priority="28" operator="containsText" text="низкий">
      <formula>NOT(ISERROR(SEARCH("низкий",D17)))</formula>
    </cfRule>
    <cfRule type="containsText" dxfId="18" priority="29" operator="containsText" text="норма">
      <formula>NOT(ISERROR(SEARCH("норма",D17)))</formula>
    </cfRule>
    <cfRule type="containsText" dxfId="17" priority="30" operator="containsText" text="высокий">
      <formula>NOT(ISERROR(SEARCH("высокий",D17)))</formula>
    </cfRule>
    <cfRule type="containsText" dxfId="16" priority="31" operator="containsText" text="норма">
      <formula>NOT(ISERROR(SEARCH("норма",D17)))</formula>
    </cfRule>
  </conditionalFormatting>
  <conditionalFormatting sqref="D17:D20">
    <cfRule type="containsText" dxfId="15" priority="19" operator="containsText" text="низкий">
      <formula>NOT(ISERROR(SEARCH("низкий",D17)))</formula>
    </cfRule>
    <cfRule type="containsText" dxfId="14" priority="20" operator="containsText" text="низкий">
      <formula>NOT(ISERROR(SEARCH("низкий",D17)))</formula>
    </cfRule>
    <cfRule type="containsText" dxfId="13" priority="21" operator="containsText" text="норма">
      <formula>NOT(ISERROR(SEARCH("норма",D17)))</formula>
    </cfRule>
    <cfRule type="containsText" dxfId="12" priority="22" operator="containsText" text="высокий">
      <formula>NOT(ISERROR(SEARCH("высокий",D17)))</formula>
    </cfRule>
  </conditionalFormatting>
  <conditionalFormatting sqref="A14:A16 D14:D20 A18:A19">
    <cfRule type="containsText" dxfId="11" priority="16" stopIfTrue="1" operator="containsText" text="низкий">
      <formula>NOT(ISERROR(SEARCH("низкий",A14)))</formula>
    </cfRule>
    <cfRule type="containsText" dxfId="10" priority="17" stopIfTrue="1" operator="containsText" text="средний">
      <formula>NOT(ISERROR(SEARCH("средний",A14)))</formula>
    </cfRule>
    <cfRule type="containsText" dxfId="9" priority="18" stopIfTrue="1" operator="containsText" text="высокий">
      <formula>NOT(ISERROR(SEARCH("высокий",A14)))</formula>
    </cfRule>
  </conditionalFormatting>
  <conditionalFormatting sqref="D14:D20">
    <cfRule type="containsText" dxfId="8" priority="1" operator="containsText" text="не сформирован">
      <formula>NOT(ISERROR(SEARCH("не сформирован",D14)))</formula>
    </cfRule>
    <cfRule type="containsText" dxfId="7" priority="2" operator="containsText" text="в стадии формирования">
      <formula>NOT(ISERROR(SEARCH("в стадии формирования",D14)))</formula>
    </cfRule>
    <cfRule type="containsText" dxfId="6" priority="3" operator="containsText" text="сформирован">
      <formula>NOT(ISERROR(SEARCH("сформирован",D14)))</formula>
    </cfRule>
    <cfRule type="containsText" dxfId="5" priority="4" operator="containsText" text="не сформирован">
      <formula>NOT(ISERROR(SEARCH("не сформирован",D14)))</formula>
    </cfRule>
    <cfRule type="containsText" dxfId="4" priority="5" operator="containsText" text="в стадии формирования">
      <formula>NOT(ISERROR(SEARCH("в стадии формирования",D14)))</formula>
    </cfRule>
    <cfRule type="containsText" dxfId="3" priority="6" operator="containsText" text="сформирован">
      <formula>NOT(ISERROR(SEARCH("сформирован",D14)))</formula>
    </cfRule>
    <cfRule type="containsText" dxfId="2" priority="7" operator="containsText" text="сформирован">
      <formula>NOT(ISERROR(SEARCH("сформирован",D14)))</formula>
    </cfRule>
    <cfRule type="containsText" dxfId="1" priority="8" operator="containsText" text="в стадии формирования">
      <formula>NOT(ISERROR(SEARCH("в стадии формирования",D14)))</formula>
    </cfRule>
    <cfRule type="containsText" dxfId="0" priority="9" operator="containsText" text="не сформирован">
      <formula>NOT(ISERROR(SEARCH("не сформирован",D14)))</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B5" zoomScale="80" zoomScaleNormal="80" workbookViewId="0">
      <selection activeCell="D5" sqref="D5:G37"/>
    </sheetView>
  </sheetViews>
  <sheetFormatPr defaultColWidth="9.140625" defaultRowHeight="15"/>
  <cols>
    <col min="1" max="1" width="9.140625" style="1"/>
    <col min="2" max="2" width="27.28515625" style="1" customWidth="1"/>
    <col min="3" max="16384" width="9.140625" style="1"/>
  </cols>
  <sheetData>
    <row r="1" spans="1:22">
      <c r="A1" s="293" t="s">
        <v>122</v>
      </c>
      <c r="B1" s="293"/>
      <c r="C1" s="293"/>
      <c r="D1" s="293"/>
      <c r="E1" s="293"/>
      <c r="F1" s="293"/>
      <c r="G1" s="293"/>
      <c r="H1" s="293"/>
      <c r="I1" s="293"/>
      <c r="J1" s="293"/>
      <c r="K1" s="293"/>
      <c r="L1" s="293"/>
      <c r="M1" s="293"/>
      <c r="N1" s="293"/>
      <c r="O1" s="293"/>
      <c r="P1" s="293"/>
      <c r="Q1" s="293"/>
      <c r="R1" s="293"/>
      <c r="S1" s="293"/>
      <c r="T1" s="293"/>
      <c r="U1" s="293"/>
    </row>
    <row r="2" spans="1:22">
      <c r="A2" s="294" t="s">
        <v>124</v>
      </c>
      <c r="B2" s="294"/>
      <c r="C2" s="294"/>
      <c r="D2" s="294"/>
      <c r="E2" s="294"/>
      <c r="F2" s="294"/>
      <c r="G2" s="294"/>
      <c r="H2" s="294"/>
      <c r="I2" s="294"/>
      <c r="J2" s="294"/>
      <c r="K2" s="294"/>
      <c r="L2" s="294"/>
      <c r="M2" s="294"/>
      <c r="N2" s="294"/>
      <c r="O2" s="294"/>
      <c r="P2" s="294"/>
      <c r="Q2" s="294"/>
      <c r="R2" s="294"/>
      <c r="S2" s="294"/>
      <c r="T2" s="294"/>
      <c r="U2" s="294"/>
    </row>
    <row r="3" spans="1:22" ht="45" customHeight="1" thickBot="1">
      <c r="A3" s="297" t="s">
        <v>3</v>
      </c>
      <c r="B3" s="298" t="s">
        <v>140</v>
      </c>
      <c r="C3" s="293" t="s">
        <v>111</v>
      </c>
      <c r="D3" s="295" t="s">
        <v>123</v>
      </c>
      <c r="E3" s="295"/>
      <c r="F3" s="295"/>
      <c r="G3" s="295"/>
      <c r="H3" s="296"/>
      <c r="I3" s="296"/>
      <c r="J3" s="301" t="s">
        <v>168</v>
      </c>
      <c r="K3" s="301"/>
      <c r="L3" s="301"/>
      <c r="M3" s="301"/>
      <c r="N3" s="301"/>
      <c r="O3" s="302"/>
      <c r="P3" s="295" t="s">
        <v>169</v>
      </c>
      <c r="Q3" s="295"/>
      <c r="R3" s="295"/>
      <c r="S3" s="295"/>
      <c r="T3" s="296"/>
      <c r="U3" s="296"/>
    </row>
    <row r="4" spans="1:22" ht="212.25" customHeight="1" thickBot="1">
      <c r="A4" s="297"/>
      <c r="B4" s="298"/>
      <c r="C4" s="293"/>
      <c r="D4" s="147" t="s">
        <v>166</v>
      </c>
      <c r="E4" s="147" t="s">
        <v>204</v>
      </c>
      <c r="F4" s="147" t="s">
        <v>205</v>
      </c>
      <c r="G4" s="147" t="s">
        <v>167</v>
      </c>
      <c r="H4" s="299" t="s">
        <v>0</v>
      </c>
      <c r="I4" s="300"/>
      <c r="J4" s="147" t="s">
        <v>174</v>
      </c>
      <c r="K4" s="147" t="s">
        <v>175</v>
      </c>
      <c r="L4" s="147" t="s">
        <v>197</v>
      </c>
      <c r="M4" s="147" t="s">
        <v>176</v>
      </c>
      <c r="N4" s="299" t="s">
        <v>0</v>
      </c>
      <c r="O4" s="300"/>
      <c r="P4" s="147" t="s">
        <v>170</v>
      </c>
      <c r="Q4" s="147" t="s">
        <v>171</v>
      </c>
      <c r="R4" s="147" t="s">
        <v>172</v>
      </c>
      <c r="S4" s="147" t="s">
        <v>173</v>
      </c>
      <c r="T4" s="299" t="s">
        <v>0</v>
      </c>
      <c r="U4" s="300"/>
      <c r="V4" s="5"/>
    </row>
    <row r="5" spans="1:22">
      <c r="A5" s="97">
        <f>список!A2</f>
        <v>1</v>
      </c>
      <c r="B5" s="97" t="str">
        <f>IF(список!B2="","",список!B2)</f>
        <v/>
      </c>
      <c r="C5" s="97" t="str">
        <f>IF(список!C2="","",список!C2)</f>
        <v/>
      </c>
      <c r="D5" s="194"/>
      <c r="E5" s="197"/>
      <c r="F5" s="194"/>
      <c r="G5" s="197"/>
      <c r="H5" s="232" t="str">
        <f>IF(D5="","",IF(E5="","",IF(F5="","",IF(G5="","",SUM(D5:G5)/4))))</f>
        <v/>
      </c>
      <c r="I5" s="156" t="str">
        <f>IF(H5="","",IF(H5&gt;1.5,"сформирован",IF(H5&lt;0.5,"не сформирован", "в стадии формирования")))</f>
        <v/>
      </c>
      <c r="J5" s="199"/>
      <c r="K5" s="199"/>
      <c r="L5" s="199"/>
      <c r="M5" s="199"/>
      <c r="N5" s="256"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f>IF(список!C3="","",список!C3)</f>
        <v>0</v>
      </c>
      <c r="D6" s="196"/>
      <c r="E6" s="198"/>
      <c r="F6" s="196"/>
      <c r="G6" s="198"/>
      <c r="H6" s="149" t="str">
        <f t="shared" ref="H6:H39" si="0">IF(D6="","",IF(E6="","",IF(F6="","",IF(G6="","",SUM(D6:G6)/4))))</f>
        <v/>
      </c>
      <c r="I6" s="150" t="str">
        <f t="shared" ref="I6:I39" si="1">IF(H6="","",IF(H6&gt;1.5,"сформирован",IF(H6&lt;0.5,"не сформирован", "в стадии формирования")))</f>
        <v/>
      </c>
      <c r="J6" s="200"/>
      <c r="K6" s="200"/>
      <c r="L6" s="200"/>
      <c r="M6" s="200"/>
      <c r="N6" s="257"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f>IF(список!C4="","",список!C4)</f>
        <v>0</v>
      </c>
      <c r="D7" s="196"/>
      <c r="E7" s="198"/>
      <c r="F7" s="196"/>
      <c r="G7" s="198"/>
      <c r="H7" s="149" t="str">
        <f t="shared" si="0"/>
        <v/>
      </c>
      <c r="I7" s="150" t="str">
        <f t="shared" si="1"/>
        <v/>
      </c>
      <c r="J7" s="200"/>
      <c r="K7" s="200"/>
      <c r="L7" s="200"/>
      <c r="M7" s="200"/>
      <c r="N7" s="257"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f>IF(список!C5="","",список!C5)</f>
        <v>0</v>
      </c>
      <c r="D8" s="196"/>
      <c r="E8" s="198"/>
      <c r="F8" s="196"/>
      <c r="G8" s="198"/>
      <c r="H8" s="149" t="str">
        <f t="shared" si="0"/>
        <v/>
      </c>
      <c r="I8" s="150" t="str">
        <f t="shared" si="1"/>
        <v/>
      </c>
      <c r="J8" s="200"/>
      <c r="K8" s="200"/>
      <c r="L8" s="200"/>
      <c r="M8" s="200"/>
      <c r="N8" s="257"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f>IF(список!C6="","",список!C6)</f>
        <v>0</v>
      </c>
      <c r="D9" s="196"/>
      <c r="E9" s="198"/>
      <c r="F9" s="196"/>
      <c r="G9" s="198"/>
      <c r="H9" s="149" t="str">
        <f t="shared" si="0"/>
        <v/>
      </c>
      <c r="I9" s="150" t="str">
        <f t="shared" si="1"/>
        <v/>
      </c>
      <c r="J9" s="200"/>
      <c r="K9" s="200"/>
      <c r="L9" s="200"/>
      <c r="M9" s="200"/>
      <c r="N9" s="257"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f>IF(список!C7="","",список!C7)</f>
        <v>0</v>
      </c>
      <c r="D10" s="196"/>
      <c r="E10" s="198"/>
      <c r="F10" s="196"/>
      <c r="G10" s="198"/>
      <c r="H10" s="149" t="str">
        <f t="shared" si="0"/>
        <v/>
      </c>
      <c r="I10" s="150" t="str">
        <f t="shared" si="1"/>
        <v/>
      </c>
      <c r="J10" s="200"/>
      <c r="K10" s="200"/>
      <c r="L10" s="200"/>
      <c r="M10" s="200"/>
      <c r="N10" s="257"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f>IF(список!C8="","",список!C8)</f>
        <v>0</v>
      </c>
      <c r="D11" s="196"/>
      <c r="E11" s="198"/>
      <c r="F11" s="196"/>
      <c r="G11" s="198"/>
      <c r="H11" s="149" t="str">
        <f t="shared" si="0"/>
        <v/>
      </c>
      <c r="I11" s="150" t="str">
        <f t="shared" si="1"/>
        <v/>
      </c>
      <c r="J11" s="200"/>
      <c r="K11" s="200"/>
      <c r="L11" s="200"/>
      <c r="M11" s="200"/>
      <c r="N11" s="257"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f>IF(список!C9="","",список!C9)</f>
        <v>0</v>
      </c>
      <c r="D12" s="196"/>
      <c r="E12" s="198"/>
      <c r="F12" s="196"/>
      <c r="G12" s="198"/>
      <c r="H12" s="149" t="str">
        <f t="shared" si="0"/>
        <v/>
      </c>
      <c r="I12" s="150" t="str">
        <f t="shared" si="1"/>
        <v/>
      </c>
      <c r="J12" s="200"/>
      <c r="K12" s="200"/>
      <c r="L12" s="200"/>
      <c r="M12" s="200"/>
      <c r="N12" s="257"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f>IF(список!C10="","",список!C10)</f>
        <v>0</v>
      </c>
      <c r="D13" s="196"/>
      <c r="E13" s="198"/>
      <c r="F13" s="196"/>
      <c r="G13" s="198"/>
      <c r="H13" s="149" t="str">
        <f t="shared" si="0"/>
        <v/>
      </c>
      <c r="I13" s="150" t="str">
        <f t="shared" si="1"/>
        <v/>
      </c>
      <c r="J13" s="200"/>
      <c r="K13" s="200"/>
      <c r="L13" s="200"/>
      <c r="M13" s="200"/>
      <c r="N13" s="257"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f>IF(список!C11="","",список!C11)</f>
        <v>0</v>
      </c>
      <c r="D14" s="196"/>
      <c r="E14" s="198"/>
      <c r="F14" s="196"/>
      <c r="G14" s="198"/>
      <c r="H14" s="149" t="str">
        <f t="shared" si="0"/>
        <v/>
      </c>
      <c r="I14" s="150" t="str">
        <f t="shared" si="1"/>
        <v/>
      </c>
      <c r="J14" s="200"/>
      <c r="K14" s="200"/>
      <c r="L14" s="200"/>
      <c r="M14" s="200"/>
      <c r="N14" s="257"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f>IF(список!C12="","",список!C12)</f>
        <v>0</v>
      </c>
      <c r="D15" s="196"/>
      <c r="E15" s="198"/>
      <c r="F15" s="196"/>
      <c r="G15" s="198"/>
      <c r="H15" s="149" t="str">
        <f t="shared" si="0"/>
        <v/>
      </c>
      <c r="I15" s="150" t="str">
        <f t="shared" si="1"/>
        <v/>
      </c>
      <c r="J15" s="200"/>
      <c r="K15" s="200"/>
      <c r="L15" s="200"/>
      <c r="M15" s="200"/>
      <c r="N15" s="257"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f>IF(список!C13="","",список!C13)</f>
        <v>0</v>
      </c>
      <c r="D16" s="196"/>
      <c r="E16" s="198"/>
      <c r="F16" s="196"/>
      <c r="G16" s="198"/>
      <c r="H16" s="149" t="str">
        <f t="shared" si="0"/>
        <v/>
      </c>
      <c r="I16" s="150" t="str">
        <f t="shared" si="1"/>
        <v/>
      </c>
      <c r="J16" s="200"/>
      <c r="K16" s="200"/>
      <c r="L16" s="200"/>
      <c r="M16" s="200"/>
      <c r="N16" s="257"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f>IF(список!C14="","",список!C14)</f>
        <v>0</v>
      </c>
      <c r="D17" s="196"/>
      <c r="E17" s="198"/>
      <c r="F17" s="196"/>
      <c r="G17" s="198"/>
      <c r="H17" s="149" t="str">
        <f t="shared" si="0"/>
        <v/>
      </c>
      <c r="I17" s="150" t="str">
        <f t="shared" si="1"/>
        <v/>
      </c>
      <c r="J17" s="200"/>
      <c r="K17" s="200"/>
      <c r="L17" s="200"/>
      <c r="M17" s="200"/>
      <c r="N17" s="257"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f>IF(список!C15="","",список!C15)</f>
        <v>0</v>
      </c>
      <c r="D18" s="196"/>
      <c r="E18" s="198"/>
      <c r="F18" s="196"/>
      <c r="G18" s="198"/>
      <c r="H18" s="149" t="str">
        <f t="shared" si="0"/>
        <v/>
      </c>
      <c r="I18" s="150" t="str">
        <f t="shared" si="1"/>
        <v/>
      </c>
      <c r="J18" s="200"/>
      <c r="K18" s="200"/>
      <c r="L18" s="200"/>
      <c r="M18" s="200"/>
      <c r="N18" s="257"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f>IF(список!C16="","",список!C16)</f>
        <v>0</v>
      </c>
      <c r="D19" s="196"/>
      <c r="E19" s="198"/>
      <c r="F19" s="196"/>
      <c r="G19" s="198"/>
      <c r="H19" s="149" t="str">
        <f t="shared" si="0"/>
        <v/>
      </c>
      <c r="I19" s="150" t="str">
        <f t="shared" si="1"/>
        <v/>
      </c>
      <c r="J19" s="200"/>
      <c r="K19" s="200"/>
      <c r="L19" s="200"/>
      <c r="M19" s="200"/>
      <c r="N19" s="257"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f>IF(список!C17="","",список!C17)</f>
        <v>0</v>
      </c>
      <c r="D20" s="196"/>
      <c r="E20" s="198"/>
      <c r="F20" s="196"/>
      <c r="G20" s="198"/>
      <c r="H20" s="149" t="str">
        <f t="shared" si="0"/>
        <v/>
      </c>
      <c r="I20" s="150" t="str">
        <f t="shared" si="1"/>
        <v/>
      </c>
      <c r="J20" s="200"/>
      <c r="K20" s="200"/>
      <c r="L20" s="200"/>
      <c r="M20" s="200"/>
      <c r="N20" s="257"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f>IF(список!C18="","",список!C18)</f>
        <v>0</v>
      </c>
      <c r="D21" s="196"/>
      <c r="E21" s="198"/>
      <c r="F21" s="196"/>
      <c r="G21" s="198"/>
      <c r="H21" s="149" t="str">
        <f t="shared" si="0"/>
        <v/>
      </c>
      <c r="I21" s="150" t="str">
        <f t="shared" si="1"/>
        <v/>
      </c>
      <c r="J21" s="200"/>
      <c r="K21" s="200"/>
      <c r="L21" s="200"/>
      <c r="M21" s="200"/>
      <c r="N21" s="257"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f>IF(список!C19="","",список!C19)</f>
        <v>0</v>
      </c>
      <c r="D22" s="196"/>
      <c r="E22" s="198"/>
      <c r="F22" s="196"/>
      <c r="G22" s="198"/>
      <c r="H22" s="149" t="str">
        <f t="shared" si="0"/>
        <v/>
      </c>
      <c r="I22" s="150" t="str">
        <f t="shared" si="1"/>
        <v/>
      </c>
      <c r="J22" s="200"/>
      <c r="K22" s="200"/>
      <c r="L22" s="200"/>
      <c r="M22" s="200"/>
      <c r="N22" s="257"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f>IF(список!C20="","",список!C20)</f>
        <v>0</v>
      </c>
      <c r="D23" s="196"/>
      <c r="E23" s="198"/>
      <c r="F23" s="196"/>
      <c r="G23" s="198"/>
      <c r="H23" s="149" t="str">
        <f t="shared" si="0"/>
        <v/>
      </c>
      <c r="I23" s="150" t="str">
        <f t="shared" si="1"/>
        <v/>
      </c>
      <c r="J23" s="200"/>
      <c r="K23" s="200"/>
      <c r="L23" s="200"/>
      <c r="M23" s="200"/>
      <c r="N23" s="257"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f>IF(список!C21="","",список!C21)</f>
        <v>0</v>
      </c>
      <c r="D24" s="196"/>
      <c r="E24" s="198"/>
      <c r="F24" s="196"/>
      <c r="G24" s="198"/>
      <c r="H24" s="149" t="str">
        <f t="shared" si="0"/>
        <v/>
      </c>
      <c r="I24" s="150" t="str">
        <f t="shared" si="1"/>
        <v/>
      </c>
      <c r="J24" s="200"/>
      <c r="K24" s="200"/>
      <c r="L24" s="200"/>
      <c r="M24" s="200"/>
      <c r="N24" s="257"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f>IF(список!C22="","",список!C22)</f>
        <v>0</v>
      </c>
      <c r="D25" s="196"/>
      <c r="E25" s="198"/>
      <c r="F25" s="196"/>
      <c r="G25" s="198"/>
      <c r="H25" s="149" t="str">
        <f t="shared" si="0"/>
        <v/>
      </c>
      <c r="I25" s="150" t="str">
        <f t="shared" si="1"/>
        <v/>
      </c>
      <c r="J25" s="200"/>
      <c r="K25" s="200"/>
      <c r="L25" s="200"/>
      <c r="M25" s="200"/>
      <c r="N25" s="257"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f>IF(список!C23="","",список!C23)</f>
        <v>0</v>
      </c>
      <c r="D26" s="196"/>
      <c r="E26" s="198"/>
      <c r="F26" s="196"/>
      <c r="G26" s="198"/>
      <c r="H26" s="149" t="str">
        <f t="shared" si="0"/>
        <v/>
      </c>
      <c r="I26" s="150" t="str">
        <f t="shared" si="1"/>
        <v/>
      </c>
      <c r="J26" s="200"/>
      <c r="K26" s="200"/>
      <c r="L26" s="200"/>
      <c r="M26" s="200"/>
      <c r="N26" s="257"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f>IF(список!C24="","",список!C24)</f>
        <v>0</v>
      </c>
      <c r="D27" s="196"/>
      <c r="E27" s="198"/>
      <c r="F27" s="196"/>
      <c r="G27" s="198"/>
      <c r="H27" s="149" t="str">
        <f t="shared" si="0"/>
        <v/>
      </c>
      <c r="I27" s="150" t="str">
        <f t="shared" si="1"/>
        <v/>
      </c>
      <c r="J27" s="200"/>
      <c r="K27" s="200"/>
      <c r="L27" s="200"/>
      <c r="M27" s="200"/>
      <c r="N27" s="257"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f>IF(список!C25="","",список!C25)</f>
        <v>0</v>
      </c>
      <c r="D28" s="196"/>
      <c r="E28" s="198"/>
      <c r="F28" s="196"/>
      <c r="G28" s="198"/>
      <c r="H28" s="149" t="str">
        <f t="shared" si="0"/>
        <v/>
      </c>
      <c r="I28" s="150" t="str">
        <f t="shared" si="1"/>
        <v/>
      </c>
      <c r="J28" s="200"/>
      <c r="K28" s="200"/>
      <c r="L28" s="200"/>
      <c r="M28" s="200"/>
      <c r="N28" s="257"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f>IF(список!C26="","",список!C26)</f>
        <v>0</v>
      </c>
      <c r="D29" s="196"/>
      <c r="E29" s="196"/>
      <c r="F29" s="196"/>
      <c r="G29" s="196"/>
      <c r="H29" s="149" t="str">
        <f t="shared" si="0"/>
        <v/>
      </c>
      <c r="I29" s="150" t="str">
        <f t="shared" si="1"/>
        <v/>
      </c>
      <c r="J29" s="200"/>
      <c r="K29" s="200"/>
      <c r="L29" s="200"/>
      <c r="M29" s="200"/>
      <c r="N29" s="257"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f>IF(список!C27="","",список!C27)</f>
        <v>0</v>
      </c>
      <c r="D30" s="272"/>
      <c r="E30" s="200"/>
      <c r="F30" s="200"/>
      <c r="G30" s="273"/>
      <c r="H30" s="149" t="str">
        <f t="shared" si="0"/>
        <v/>
      </c>
      <c r="I30" s="150" t="str">
        <f t="shared" si="1"/>
        <v/>
      </c>
      <c r="J30" s="200"/>
      <c r="K30" s="200"/>
      <c r="L30" s="200"/>
      <c r="M30" s="200"/>
      <c r="N30" s="257"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f>IF(список!C28="","",список!C28)</f>
        <v>0</v>
      </c>
      <c r="D31" s="272"/>
      <c r="E31" s="200"/>
      <c r="F31" s="200"/>
      <c r="G31" s="273"/>
      <c r="H31" s="149" t="str">
        <f t="shared" si="0"/>
        <v/>
      </c>
      <c r="I31" s="150" t="str">
        <f t="shared" si="1"/>
        <v/>
      </c>
      <c r="J31" s="200"/>
      <c r="K31" s="200"/>
      <c r="L31" s="200"/>
      <c r="M31" s="200"/>
      <c r="N31" s="257"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f>IF(список!C29="","",список!C29)</f>
        <v>0</v>
      </c>
      <c r="D32" s="272"/>
      <c r="E32" s="200"/>
      <c r="F32" s="200"/>
      <c r="G32" s="273"/>
      <c r="H32" s="149" t="str">
        <f t="shared" si="0"/>
        <v/>
      </c>
      <c r="I32" s="150" t="str">
        <f t="shared" si="1"/>
        <v/>
      </c>
      <c r="J32" s="200"/>
      <c r="K32" s="200"/>
      <c r="L32" s="200"/>
      <c r="M32" s="273"/>
      <c r="N32" s="257" t="str">
        <f t="shared" si="2"/>
        <v/>
      </c>
      <c r="O32" s="150" t="str">
        <f t="shared" si="3"/>
        <v/>
      </c>
      <c r="P32" s="200"/>
      <c r="Q32" s="200"/>
      <c r="R32" s="200"/>
      <c r="S32" s="273"/>
      <c r="T32" s="161" t="str">
        <f t="shared" si="4"/>
        <v/>
      </c>
      <c r="U32" s="150" t="str">
        <f t="shared" si="5"/>
        <v/>
      </c>
      <c r="V32" s="5"/>
    </row>
    <row r="33" spans="1:22">
      <c r="A33" s="97">
        <f>список!A30</f>
        <v>29</v>
      </c>
      <c r="B33" s="97" t="str">
        <f>IF(список!B30="","",список!B30)</f>
        <v/>
      </c>
      <c r="C33" s="97">
        <f>IF(список!C30="","",список!C30)</f>
        <v>0</v>
      </c>
      <c r="D33" s="272"/>
      <c r="E33" s="200"/>
      <c r="F33" s="200"/>
      <c r="G33" s="273"/>
      <c r="H33" s="149" t="str">
        <f t="shared" si="0"/>
        <v/>
      </c>
      <c r="I33" s="150" t="str">
        <f t="shared" si="1"/>
        <v/>
      </c>
      <c r="J33" s="200"/>
      <c r="K33" s="200"/>
      <c r="L33" s="200"/>
      <c r="M33" s="273"/>
      <c r="N33" s="257" t="str">
        <f t="shared" si="2"/>
        <v/>
      </c>
      <c r="O33" s="150" t="str">
        <f t="shared" si="3"/>
        <v/>
      </c>
      <c r="P33" s="200"/>
      <c r="Q33" s="200"/>
      <c r="R33" s="200"/>
      <c r="S33" s="273"/>
      <c r="T33" s="161" t="str">
        <f t="shared" si="4"/>
        <v/>
      </c>
      <c r="U33" s="150" t="str">
        <f t="shared" si="5"/>
        <v/>
      </c>
      <c r="V33" s="5"/>
    </row>
    <row r="34" spans="1:22">
      <c r="A34" s="97">
        <f>список!A31</f>
        <v>30</v>
      </c>
      <c r="B34" s="97" t="str">
        <f>IF(список!B31="","",список!B31)</f>
        <v/>
      </c>
      <c r="C34" s="97">
        <f>IF(список!C31="","",список!C31)</f>
        <v>0</v>
      </c>
      <c r="D34" s="272"/>
      <c r="E34" s="200"/>
      <c r="F34" s="200"/>
      <c r="G34" s="273"/>
      <c r="H34" s="149" t="str">
        <f t="shared" si="0"/>
        <v/>
      </c>
      <c r="I34" s="150" t="str">
        <f t="shared" si="1"/>
        <v/>
      </c>
      <c r="J34" s="200"/>
      <c r="K34" s="200"/>
      <c r="L34" s="200"/>
      <c r="M34" s="273"/>
      <c r="N34" s="257" t="str">
        <f t="shared" si="2"/>
        <v/>
      </c>
      <c r="O34" s="150" t="str">
        <f t="shared" si="3"/>
        <v/>
      </c>
      <c r="P34" s="200"/>
      <c r="Q34" s="200"/>
      <c r="R34" s="200"/>
      <c r="S34" s="273"/>
      <c r="T34" s="161" t="str">
        <f t="shared" si="4"/>
        <v/>
      </c>
      <c r="U34" s="150" t="str">
        <f t="shared" si="5"/>
        <v/>
      </c>
      <c r="V34" s="5"/>
    </row>
    <row r="35" spans="1:22">
      <c r="A35" s="97">
        <f>список!A32</f>
        <v>31</v>
      </c>
      <c r="B35" s="97" t="str">
        <f>IF(список!B32="","",список!B32)</f>
        <v/>
      </c>
      <c r="C35" s="97">
        <f>IF(список!C32="","",список!C32)</f>
        <v>0</v>
      </c>
      <c r="D35" s="272"/>
      <c r="E35" s="200"/>
      <c r="F35" s="200"/>
      <c r="G35" s="273"/>
      <c r="H35" s="149" t="str">
        <f t="shared" si="0"/>
        <v/>
      </c>
      <c r="I35" s="150" t="str">
        <f t="shared" si="1"/>
        <v/>
      </c>
      <c r="J35" s="200"/>
      <c r="K35" s="200"/>
      <c r="L35" s="200"/>
      <c r="M35" s="273"/>
      <c r="N35" s="257" t="str">
        <f t="shared" si="2"/>
        <v/>
      </c>
      <c r="O35" s="150" t="str">
        <f t="shared" si="3"/>
        <v/>
      </c>
      <c r="P35" s="200"/>
      <c r="Q35" s="200"/>
      <c r="R35" s="200"/>
      <c r="S35" s="273"/>
      <c r="T35" s="161" t="str">
        <f t="shared" si="4"/>
        <v/>
      </c>
      <c r="U35" s="150" t="str">
        <f t="shared" si="5"/>
        <v/>
      </c>
      <c r="V35" s="5"/>
    </row>
    <row r="36" spans="1:22">
      <c r="A36" s="97">
        <f>список!A33</f>
        <v>32</v>
      </c>
      <c r="B36" s="97" t="str">
        <f>IF(список!B33="","",список!B33)</f>
        <v/>
      </c>
      <c r="C36" s="97">
        <f>IF(список!C33="","",список!C33)</f>
        <v>0</v>
      </c>
      <c r="D36" s="272"/>
      <c r="E36" s="200"/>
      <c r="F36" s="200"/>
      <c r="G36" s="273"/>
      <c r="H36" s="149" t="str">
        <f t="shared" si="0"/>
        <v/>
      </c>
      <c r="I36" s="150" t="str">
        <f t="shared" si="1"/>
        <v/>
      </c>
      <c r="J36" s="200"/>
      <c r="K36" s="200"/>
      <c r="L36" s="200"/>
      <c r="M36" s="273"/>
      <c r="N36" s="257" t="str">
        <f t="shared" si="2"/>
        <v/>
      </c>
      <c r="O36" s="150" t="str">
        <f t="shared" si="3"/>
        <v/>
      </c>
      <c r="P36" s="200"/>
      <c r="Q36" s="200"/>
      <c r="R36" s="200"/>
      <c r="S36" s="273"/>
      <c r="T36" s="161" t="str">
        <f t="shared" si="4"/>
        <v/>
      </c>
      <c r="U36" s="150" t="str">
        <f t="shared" si="5"/>
        <v/>
      </c>
      <c r="V36" s="5"/>
    </row>
    <row r="37" spans="1:22">
      <c r="A37" s="97">
        <f>список!A34</f>
        <v>33</v>
      </c>
      <c r="B37" s="97" t="str">
        <f>IF(список!B34="","",список!B34)</f>
        <v/>
      </c>
      <c r="C37" s="97">
        <f>IF(список!C34="","",список!C34)</f>
        <v>0</v>
      </c>
      <c r="D37" s="65"/>
      <c r="E37" s="65"/>
      <c r="F37" s="65"/>
      <c r="G37" s="231"/>
      <c r="H37" s="149" t="str">
        <f t="shared" si="0"/>
        <v/>
      </c>
      <c r="I37" s="150" t="str">
        <f t="shared" si="1"/>
        <v/>
      </c>
      <c r="J37" s="200"/>
      <c r="K37" s="200"/>
      <c r="L37" s="200"/>
      <c r="M37" s="273"/>
      <c r="N37" s="257" t="str">
        <f t="shared" si="2"/>
        <v/>
      </c>
      <c r="O37" s="150" t="str">
        <f t="shared" si="3"/>
        <v/>
      </c>
      <c r="P37" s="200"/>
      <c r="Q37" s="200"/>
      <c r="R37" s="200"/>
      <c r="S37" s="273"/>
      <c r="T37" s="161" t="str">
        <f t="shared" si="4"/>
        <v/>
      </c>
      <c r="U37" s="150" t="str">
        <f t="shared" si="5"/>
        <v/>
      </c>
      <c r="V37" s="5"/>
    </row>
    <row r="38" spans="1:22">
      <c r="A38" s="97">
        <f>список!A35</f>
        <v>34</v>
      </c>
      <c r="B38" s="97" t="str">
        <f>IF(список!B35="","",список!B35)</f>
        <v/>
      </c>
      <c r="C38" s="97">
        <f>IF(список!C35="","",список!C35)</f>
        <v>0</v>
      </c>
      <c r="D38" s="65"/>
      <c r="E38" s="65"/>
      <c r="F38" s="65"/>
      <c r="G38" s="231"/>
      <c r="H38" s="149" t="str">
        <f t="shared" si="0"/>
        <v/>
      </c>
      <c r="I38" s="150" t="str">
        <f t="shared" si="1"/>
        <v/>
      </c>
      <c r="J38" s="148"/>
      <c r="K38" s="65"/>
      <c r="L38" s="65"/>
      <c r="M38" s="231"/>
      <c r="N38" s="257" t="str">
        <f t="shared" si="2"/>
        <v/>
      </c>
      <c r="O38" s="150" t="str">
        <f t="shared" si="3"/>
        <v/>
      </c>
      <c r="P38" s="148"/>
      <c r="Q38" s="65"/>
      <c r="R38" s="65"/>
      <c r="S38" s="231"/>
      <c r="T38" s="161" t="str">
        <f t="shared" si="4"/>
        <v/>
      </c>
      <c r="U38" s="150" t="str">
        <f t="shared" si="5"/>
        <v/>
      </c>
      <c r="V38" s="5"/>
    </row>
    <row r="39" spans="1:22" ht="15.75" thickBot="1">
      <c r="A39" s="97">
        <f>список!A36</f>
        <v>35</v>
      </c>
      <c r="B39" s="97" t="str">
        <f>IF(список!B36="","",список!B36)</f>
        <v/>
      </c>
      <c r="C39" s="97">
        <f>IF(список!C36="","",список!C36)</f>
        <v>0</v>
      </c>
      <c r="D39" s="65"/>
      <c r="E39" s="65"/>
      <c r="F39" s="65"/>
      <c r="G39" s="231"/>
      <c r="H39" s="233" t="str">
        <f t="shared" si="0"/>
        <v/>
      </c>
      <c r="I39" s="151" t="str">
        <f t="shared" si="1"/>
        <v/>
      </c>
      <c r="J39" s="148"/>
      <c r="K39" s="65"/>
      <c r="L39" s="65"/>
      <c r="M39" s="231"/>
      <c r="N39" s="258" t="str">
        <f t="shared" si="2"/>
        <v/>
      </c>
      <c r="O39" s="151" t="str">
        <f t="shared" si="3"/>
        <v/>
      </c>
      <c r="P39" s="148"/>
      <c r="Q39" s="65"/>
      <c r="R39" s="65"/>
      <c r="S39" s="231"/>
      <c r="T39" s="228"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3"/>
      <c r="B1" s="303"/>
      <c r="C1" s="303"/>
      <c r="D1" s="303"/>
      <c r="E1" s="303"/>
      <c r="F1" s="303"/>
      <c r="G1" s="303"/>
      <c r="H1" s="303"/>
      <c r="I1" s="303"/>
      <c r="J1" s="303"/>
      <c r="K1" s="303"/>
      <c r="L1" s="303"/>
      <c r="M1" s="303"/>
      <c r="N1" s="303"/>
    </row>
    <row r="2" spans="1:14" ht="15.75">
      <c r="A2" s="1" t="str">
        <f>список!A1</f>
        <v>№</v>
      </c>
      <c r="B2" s="1" t="str">
        <f>список!B1</f>
        <v>Фамилия, имя воспитанника</v>
      </c>
      <c r="C2" s="304">
        <v>1</v>
      </c>
      <c r="D2" s="304"/>
      <c r="E2" s="304">
        <v>2</v>
      </c>
      <c r="F2" s="304"/>
      <c r="G2" s="304">
        <v>3</v>
      </c>
      <c r="H2" s="304"/>
      <c r="I2" s="304">
        <v>4</v>
      </c>
      <c r="J2" s="304"/>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10" t="str">
        <f>'[1]сырые баллы'!A1:Y1</f>
        <v>оценка уровня сформированности компонентов учебной деятельности</v>
      </c>
      <c r="B1" s="310"/>
      <c r="C1" s="310"/>
      <c r="D1" s="310"/>
      <c r="E1" s="311"/>
      <c r="F1" s="311"/>
      <c r="G1" s="311"/>
      <c r="H1" s="311"/>
      <c r="I1" s="311"/>
      <c r="J1" s="311"/>
      <c r="K1" s="311"/>
      <c r="L1" s="311"/>
      <c r="M1" s="311"/>
      <c r="N1" s="311"/>
      <c r="O1" s="311"/>
      <c r="P1" s="311"/>
      <c r="Q1" s="311"/>
      <c r="R1" s="311"/>
      <c r="S1" s="311"/>
      <c r="T1" s="311"/>
      <c r="U1" s="311"/>
      <c r="V1" s="311"/>
      <c r="W1" s="311"/>
      <c r="X1" s="311"/>
      <c r="Y1" s="312" t="s">
        <v>8</v>
      </c>
      <c r="Z1" s="313"/>
      <c r="AA1" s="313"/>
      <c r="AB1" s="313"/>
      <c r="AC1" s="313"/>
      <c r="AD1" s="313"/>
      <c r="AE1" s="313"/>
      <c r="AF1" s="313"/>
      <c r="AG1" s="313"/>
      <c r="AH1" s="313"/>
      <c r="AI1" s="313"/>
      <c r="AJ1" s="313"/>
      <c r="AK1" s="314"/>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15" t="str">
        <f>список!A1</f>
        <v>№</v>
      </c>
      <c r="B2" s="315" t="str">
        <f>'[1]сырые баллы'!B2:B3</f>
        <v>Ф.И.</v>
      </c>
      <c r="C2" s="315" t="str">
        <f>'[1]сырые баллы'!C2:C3</f>
        <v>Класс</v>
      </c>
      <c r="D2" s="316" t="str">
        <f>'[1]сырые баллы'!D2:D2</f>
        <v>дата заполнения</v>
      </c>
      <c r="E2" s="306" t="str">
        <f>'[1]сырые баллы'!E2:AO2</f>
        <v>часть А</v>
      </c>
      <c r="F2" s="307"/>
      <c r="G2" s="307"/>
      <c r="H2" s="307"/>
      <c r="I2" s="307"/>
      <c r="J2" s="307"/>
      <c r="K2" s="307"/>
      <c r="L2" s="307"/>
      <c r="M2" s="307"/>
      <c r="N2" s="307"/>
      <c r="O2" s="307"/>
      <c r="P2" s="307"/>
      <c r="Q2" s="307"/>
      <c r="R2" s="307"/>
      <c r="S2" s="307"/>
      <c r="T2" s="307"/>
      <c r="U2" s="307"/>
      <c r="V2" s="307"/>
      <c r="W2" s="307"/>
      <c r="X2" s="307"/>
      <c r="Y2" s="307"/>
      <c r="Z2" s="307"/>
      <c r="AA2" s="307"/>
      <c r="AB2" s="307"/>
      <c r="AC2" s="307"/>
      <c r="AD2" s="308"/>
      <c r="AE2" s="306" t="s">
        <v>7</v>
      </c>
      <c r="AF2" s="307"/>
      <c r="AG2" s="307"/>
      <c r="AH2" s="307"/>
      <c r="AI2" s="307"/>
      <c r="AJ2" s="307"/>
      <c r="AK2" s="307"/>
      <c r="AL2" s="307"/>
      <c r="AM2" s="307"/>
      <c r="AN2" s="307"/>
      <c r="AO2" s="307"/>
      <c r="AP2" s="307"/>
      <c r="AQ2" s="307"/>
      <c r="AR2" s="307"/>
      <c r="AS2" s="307"/>
      <c r="AT2" s="307"/>
      <c r="AU2" s="307"/>
      <c r="AV2" s="307"/>
      <c r="AW2" s="307"/>
      <c r="AX2" s="307"/>
      <c r="AY2" s="307"/>
      <c r="AZ2" s="307"/>
      <c r="BA2" s="307"/>
      <c r="BB2" s="307"/>
      <c r="BC2" s="307"/>
      <c r="BD2" s="307"/>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15"/>
      <c r="B3" s="315"/>
      <c r="C3" s="315"/>
      <c r="D3" s="317"/>
      <c r="E3" s="309">
        <v>1</v>
      </c>
      <c r="F3" s="309"/>
      <c r="G3" s="309">
        <v>2</v>
      </c>
      <c r="H3" s="309"/>
      <c r="I3" s="309">
        <f>'[1]сырые баллы'!G3</f>
        <v>3</v>
      </c>
      <c r="J3" s="309"/>
      <c r="K3" s="309">
        <v>4</v>
      </c>
      <c r="L3" s="309"/>
      <c r="M3" s="309">
        <v>5</v>
      </c>
      <c r="N3" s="309"/>
      <c r="O3" s="309">
        <v>6</v>
      </c>
      <c r="P3" s="309"/>
      <c r="Q3" s="309">
        <v>7</v>
      </c>
      <c r="R3" s="309"/>
      <c r="S3" s="309">
        <v>8</v>
      </c>
      <c r="T3" s="309"/>
      <c r="U3" s="309">
        <v>9</v>
      </c>
      <c r="V3" s="309"/>
      <c r="W3" s="309">
        <v>10</v>
      </c>
      <c r="X3" s="309"/>
      <c r="Y3" s="309">
        <v>11</v>
      </c>
      <c r="Z3" s="309"/>
      <c r="AA3" s="309">
        <v>12</v>
      </c>
      <c r="AB3" s="309"/>
      <c r="AC3" s="309">
        <v>13</v>
      </c>
      <c r="AD3" s="309"/>
      <c r="AE3" s="305">
        <v>1</v>
      </c>
      <c r="AF3" s="305"/>
      <c r="AG3" s="305">
        <v>2</v>
      </c>
      <c r="AH3" s="305"/>
      <c r="AI3" s="305">
        <v>3</v>
      </c>
      <c r="AJ3" s="305"/>
      <c r="AK3" s="305">
        <v>4</v>
      </c>
      <c r="AL3" s="305"/>
      <c r="AM3" s="305">
        <v>5</v>
      </c>
      <c r="AN3" s="305"/>
      <c r="AO3" s="305">
        <v>6</v>
      </c>
      <c r="AP3" s="305"/>
      <c r="AQ3" s="305">
        <v>7</v>
      </c>
      <c r="AR3" s="305"/>
      <c r="AS3" s="305">
        <v>8</v>
      </c>
      <c r="AT3" s="305"/>
      <c r="AU3" s="305">
        <v>9</v>
      </c>
      <c r="AV3" s="305"/>
      <c r="AW3" s="305">
        <v>10</v>
      </c>
      <c r="AX3" s="305"/>
      <c r="AY3" s="305">
        <v>11</v>
      </c>
      <c r="AZ3" s="305"/>
      <c r="BA3" s="305">
        <v>12</v>
      </c>
      <c r="BB3" s="305"/>
      <c r="BC3" s="305">
        <v>13</v>
      </c>
      <c r="BD3" s="305"/>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1 младшая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1 младшая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1 младшая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1 младшая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1 младшая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1 младшая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1 младшая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1 младшая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1 младшая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1 младшая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1 младшая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1 младшая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1 младшая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1 младшая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1 младшая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1 младшая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1 младшая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1 младшая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1 младшая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1 младшая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1 младшая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1 младшая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1 младшая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1 младшая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1 младшая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1 младшая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1 младшая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1 младшая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1 младшая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1 младшая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1 младшая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8" t="e">
        <f>#REF!</f>
        <v>#REF!</v>
      </c>
      <c r="B1" s="319"/>
      <c r="C1" s="319"/>
      <c r="D1" s="319"/>
      <c r="E1" s="319"/>
      <c r="F1" s="319"/>
      <c r="G1" s="319"/>
      <c r="H1" s="319"/>
      <c r="I1" s="319"/>
      <c r="J1" s="319"/>
      <c r="K1" s="319"/>
      <c r="L1" s="319"/>
      <c r="M1" s="319"/>
      <c r="N1" s="319"/>
      <c r="O1" s="319"/>
      <c r="P1" s="319"/>
      <c r="Q1" s="319"/>
      <c r="R1" s="319" t="s">
        <v>11</v>
      </c>
      <c r="S1" s="319"/>
      <c r="T1" s="319"/>
      <c r="U1" s="319"/>
      <c r="V1" s="319"/>
      <c r="W1" s="319"/>
      <c r="X1" s="319"/>
      <c r="Y1" s="319"/>
      <c r="Z1" s="319"/>
      <c r="AA1" s="319"/>
      <c r="AB1" s="319"/>
      <c r="AC1" s="319"/>
      <c r="AD1" s="319"/>
      <c r="AE1" s="319"/>
      <c r="AF1" s="319"/>
      <c r="AG1" s="319"/>
      <c r="AH1" s="319"/>
      <c r="AI1" s="319"/>
      <c r="AJ1" s="14"/>
      <c r="AK1" s="14"/>
      <c r="AL1" s="14"/>
      <c r="AM1" s="14"/>
      <c r="AN1" s="14"/>
      <c r="AO1" s="14"/>
      <c r="AP1" s="14"/>
      <c r="AQ1" s="14"/>
      <c r="AR1" s="15"/>
    </row>
    <row r="2" spans="1:44" ht="12.75" customHeight="1">
      <c r="A2" s="315" t="str">
        <f>список!A1</f>
        <v>№</v>
      </c>
      <c r="B2" s="315" t="str">
        <f>список!B1</f>
        <v>Фамилия, имя воспитанника</v>
      </c>
      <c r="C2" s="315" t="str">
        <f>список!C1</f>
        <v xml:space="preserve">дата </v>
      </c>
      <c r="D2" s="315" t="str">
        <f>список!D1</f>
        <v>группа</v>
      </c>
      <c r="E2" s="316" t="s">
        <v>6</v>
      </c>
      <c r="F2" s="320"/>
      <c r="G2" s="320"/>
      <c r="H2" s="320"/>
      <c r="I2" s="320"/>
      <c r="J2" s="320"/>
      <c r="K2" s="320"/>
      <c r="L2" s="320"/>
      <c r="M2" s="320"/>
      <c r="N2" s="320"/>
      <c r="O2" s="320"/>
      <c r="P2" s="320"/>
      <c r="Q2" s="320"/>
      <c r="R2" s="320"/>
      <c r="S2" s="320"/>
      <c r="T2" s="320"/>
      <c r="U2" s="320"/>
      <c r="V2" s="320"/>
      <c r="W2" s="320"/>
      <c r="X2" s="321"/>
      <c r="Y2" s="316" t="s">
        <v>9</v>
      </c>
      <c r="Z2" s="320"/>
      <c r="AA2" s="320"/>
      <c r="AB2" s="320"/>
      <c r="AC2" s="320"/>
      <c r="AD2" s="320"/>
      <c r="AE2" s="320"/>
      <c r="AF2" s="320"/>
      <c r="AG2" s="320"/>
      <c r="AH2" s="320"/>
      <c r="AI2" s="320"/>
      <c r="AJ2" s="320"/>
      <c r="AK2" s="320"/>
      <c r="AL2" s="320"/>
      <c r="AM2" s="320"/>
      <c r="AN2" s="320"/>
      <c r="AO2" s="320"/>
      <c r="AP2" s="321"/>
    </row>
    <row r="3" spans="1:44" ht="23.25" customHeight="1">
      <c r="A3" s="315"/>
      <c r="B3" s="315"/>
      <c r="C3" s="315"/>
      <c r="D3" s="315"/>
      <c r="E3" s="322">
        <v>2</v>
      </c>
      <c r="F3" s="323"/>
      <c r="G3" s="322">
        <v>3</v>
      </c>
      <c r="H3" s="323"/>
      <c r="I3" s="322">
        <v>6</v>
      </c>
      <c r="J3" s="323"/>
      <c r="K3" s="324">
        <v>14</v>
      </c>
      <c r="L3" s="324"/>
      <c r="M3" s="324">
        <v>15</v>
      </c>
      <c r="N3" s="324"/>
      <c r="O3" s="324">
        <v>16</v>
      </c>
      <c r="P3" s="324"/>
      <c r="Q3" s="324">
        <v>17</v>
      </c>
      <c r="R3" s="324"/>
      <c r="S3" s="324">
        <v>18</v>
      </c>
      <c r="T3" s="324"/>
      <c r="U3" s="324">
        <v>19</v>
      </c>
      <c r="V3" s="324"/>
      <c r="W3" s="324">
        <v>20</v>
      </c>
      <c r="X3" s="324"/>
      <c r="Y3" s="326">
        <v>2</v>
      </c>
      <c r="Z3" s="327"/>
      <c r="AA3" s="326">
        <v>3</v>
      </c>
      <c r="AB3" s="327"/>
      <c r="AC3" s="325">
        <v>14</v>
      </c>
      <c r="AD3" s="325"/>
      <c r="AE3" s="325">
        <v>15</v>
      </c>
      <c r="AF3" s="325"/>
      <c r="AG3" s="325">
        <v>16</v>
      </c>
      <c r="AH3" s="325"/>
      <c r="AI3" s="325">
        <v>17</v>
      </c>
      <c r="AJ3" s="325"/>
      <c r="AK3" s="325">
        <v>18</v>
      </c>
      <c r="AL3" s="325"/>
      <c r="AM3" s="325">
        <v>19</v>
      </c>
      <c r="AN3" s="325"/>
      <c r="AO3" s="325">
        <v>20</v>
      </c>
      <c r="AP3" s="325"/>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30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31</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8" t="e">
        <f>целеполагание!A1</f>
        <v>#REF!</v>
      </c>
      <c r="B1" s="319"/>
      <c r="C1" s="319"/>
      <c r="D1" s="319"/>
      <c r="E1" s="319"/>
      <c r="F1" s="319"/>
      <c r="G1" s="319"/>
      <c r="H1" s="319"/>
      <c r="I1" s="319"/>
      <c r="J1" s="319"/>
      <c r="K1" s="319" t="s">
        <v>11</v>
      </c>
      <c r="L1" s="319"/>
      <c r="M1" s="319"/>
      <c r="N1" s="319"/>
      <c r="O1" s="319"/>
      <c r="P1" s="319"/>
      <c r="Q1" s="319"/>
      <c r="R1" s="319"/>
      <c r="S1" s="319"/>
      <c r="T1" s="319"/>
      <c r="U1" s="319"/>
      <c r="V1" s="319"/>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15" t="str">
        <f>'[1]сырые баллы'!A2:A3</f>
        <v>№</v>
      </c>
      <c r="B2" s="315" t="str">
        <f>'[1]сырые баллы'!B2:B3</f>
        <v>Ф.И.</v>
      </c>
      <c r="C2" s="315" t="str">
        <f>'[1]сырые баллы'!C2:C3</f>
        <v>Класс</v>
      </c>
      <c r="D2" s="317" t="str">
        <f>'[1]сырые баллы'!D2:D2</f>
        <v>дата заполнения</v>
      </c>
      <c r="E2" s="316" t="s">
        <v>6</v>
      </c>
      <c r="F2" s="320"/>
      <c r="G2" s="320"/>
      <c r="H2" s="320"/>
      <c r="I2" s="320"/>
      <c r="J2" s="320"/>
      <c r="K2" s="320"/>
      <c r="L2" s="320"/>
      <c r="M2" s="320"/>
      <c r="N2" s="320"/>
      <c r="O2" s="320"/>
      <c r="P2" s="320"/>
      <c r="Q2" s="320"/>
      <c r="R2" s="320"/>
      <c r="S2" s="320"/>
      <c r="T2" s="320"/>
      <c r="U2" s="320"/>
      <c r="V2" s="320"/>
      <c r="W2" s="320"/>
      <c r="X2" s="321"/>
      <c r="Y2" s="316" t="s">
        <v>9</v>
      </c>
      <c r="Z2" s="320"/>
      <c r="AA2" s="320"/>
      <c r="AB2" s="320"/>
      <c r="AC2" s="320"/>
      <c r="AD2" s="320"/>
      <c r="AE2" s="320"/>
      <c r="AF2" s="320"/>
      <c r="AG2" s="320"/>
      <c r="AH2" s="320"/>
      <c r="AI2" s="320"/>
      <c r="AJ2" s="320"/>
      <c r="AK2" s="320"/>
      <c r="AL2" s="320"/>
      <c r="AM2" s="320"/>
      <c r="AN2" s="320"/>
      <c r="AO2" s="320"/>
      <c r="AP2" s="321"/>
    </row>
    <row r="3" spans="1:44" ht="23.25" customHeight="1">
      <c r="A3" s="315"/>
      <c r="B3" s="315"/>
      <c r="C3" s="315"/>
      <c r="D3" s="317"/>
      <c r="E3" s="322">
        <v>2</v>
      </c>
      <c r="F3" s="323"/>
      <c r="G3" s="322">
        <v>3</v>
      </c>
      <c r="H3" s="323"/>
      <c r="I3" s="322">
        <v>6</v>
      </c>
      <c r="J3" s="323"/>
      <c r="K3" s="324">
        <f>'[1]сырые баллы'!R3</f>
        <v>14</v>
      </c>
      <c r="L3" s="324"/>
      <c r="M3" s="324">
        <f>'[1]сырые баллы'!S3</f>
        <v>15</v>
      </c>
      <c r="N3" s="324"/>
      <c r="O3" s="324">
        <f>'[1]сырые баллы'!T3</f>
        <v>16</v>
      </c>
      <c r="P3" s="324"/>
      <c r="Q3" s="324">
        <f>'[1]сырые баллы'!U3</f>
        <v>17</v>
      </c>
      <c r="R3" s="324"/>
      <c r="S3" s="324">
        <f>'[1]сырые баллы'!V3</f>
        <v>18</v>
      </c>
      <c r="T3" s="324"/>
      <c r="U3" s="324">
        <f>'[1]сырые баллы'!W3</f>
        <v>19</v>
      </c>
      <c r="V3" s="324"/>
      <c r="W3" s="324">
        <f>'[1]сырые баллы'!X3</f>
        <v>20</v>
      </c>
      <c r="X3" s="324"/>
      <c r="Y3" s="326">
        <v>2</v>
      </c>
      <c r="Z3" s="327"/>
      <c r="AA3" s="326">
        <v>3</v>
      </c>
      <c r="AB3" s="327"/>
      <c r="AC3" s="325">
        <f>'[1]сырые баллы'!BC3</f>
        <v>14</v>
      </c>
      <c r="AD3" s="325"/>
      <c r="AE3" s="325">
        <f>'[1]сырые баллы'!BD3</f>
        <v>15</v>
      </c>
      <c r="AF3" s="325"/>
      <c r="AG3" s="325">
        <f>'[1]сырые баллы'!BE3</f>
        <v>16</v>
      </c>
      <c r="AH3" s="325"/>
      <c r="AI3" s="325">
        <f>'[1]сырые баллы'!BF3</f>
        <v>17</v>
      </c>
      <c r="AJ3" s="325"/>
      <c r="AK3" s="325">
        <f>'[1]сырые баллы'!BG3</f>
        <v>18</v>
      </c>
      <c r="AL3" s="325"/>
      <c r="AM3" s="325">
        <f>'[1]сырые баллы'!BH3</f>
        <v>19</v>
      </c>
      <c r="AN3" s="325"/>
      <c r="AO3" s="325">
        <f>'[1]сырые баллы'!BI3</f>
        <v>20</v>
      </c>
      <c r="AP3" s="325"/>
    </row>
    <row r="4" spans="1:44">
      <c r="A4" s="1">
        <f>список!A2</f>
        <v>1</v>
      </c>
      <c r="B4" s="1" t="str">
        <f>IF(список!B2="","",список!B2)</f>
        <v/>
      </c>
      <c r="C4" s="1">
        <f>список!C2</f>
        <v>0</v>
      </c>
      <c r="D4" s="13" t="str">
        <f>список!D$2</f>
        <v>1 младшая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1 младшая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1 младшая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1 младшая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1 младшая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1 младшая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1 младшая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1 младшая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1 младшая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1 младшая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1 младшая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1 младшая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1 младшая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1 младшая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1 младшая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1 младшая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1 младшая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1 младшая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1 младшая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1 младшая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1 младшая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1 младшая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1 младшая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1 младшая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1 младшая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1 младшая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1 младшая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1 младшая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1 младшая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1 младшая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1 младшая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8" t="e">
        <f>#REF!</f>
        <v>#REF!</v>
      </c>
      <c r="B1" s="319"/>
      <c r="C1" s="319"/>
      <c r="D1" s="319"/>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9"/>
      <c r="AR1" s="333"/>
    </row>
    <row r="2" spans="1:44">
      <c r="A2" s="315" t="str">
        <f>список!A1</f>
        <v>№</v>
      </c>
      <c r="B2" s="315" t="str">
        <f>список!B1</f>
        <v>Фамилия, имя воспитанника</v>
      </c>
      <c r="C2" s="315" t="str">
        <f>список!C1</f>
        <v xml:space="preserve">дата </v>
      </c>
      <c r="D2" s="339" t="str">
        <f>список!D1</f>
        <v>группа</v>
      </c>
      <c r="E2" s="334" t="s">
        <v>6</v>
      </c>
      <c r="F2" s="335"/>
      <c r="G2" s="335"/>
      <c r="H2" s="335"/>
      <c r="I2" s="335"/>
      <c r="J2" s="335"/>
      <c r="K2" s="335"/>
      <c r="L2" s="335"/>
      <c r="M2" s="335"/>
      <c r="N2" s="335"/>
      <c r="O2" s="335"/>
      <c r="P2" s="335"/>
      <c r="Q2" s="335"/>
      <c r="R2" s="335"/>
      <c r="S2" s="335"/>
      <c r="T2" s="335"/>
      <c r="U2" s="335"/>
      <c r="V2" s="335"/>
      <c r="W2" s="335"/>
      <c r="X2" s="335"/>
      <c r="Y2" s="335"/>
      <c r="Z2" s="336"/>
      <c r="AA2" s="329" t="s">
        <v>7</v>
      </c>
      <c r="AB2" s="330"/>
      <c r="AC2" s="330"/>
      <c r="AD2" s="330"/>
      <c r="AE2" s="330"/>
      <c r="AF2" s="330"/>
      <c r="AG2" s="330"/>
      <c r="AH2" s="330"/>
      <c r="AI2" s="330"/>
      <c r="AJ2" s="330"/>
      <c r="AK2" s="330"/>
      <c r="AL2" s="330"/>
      <c r="AM2" s="330"/>
      <c r="AN2" s="330"/>
      <c r="AO2" s="330"/>
      <c r="AP2" s="331"/>
      <c r="AQ2" s="5"/>
      <c r="AR2" s="1"/>
    </row>
    <row r="3" spans="1:44" ht="15.75" thickBot="1">
      <c r="A3" s="315"/>
      <c r="B3" s="315"/>
      <c r="C3" s="315"/>
      <c r="D3" s="339"/>
      <c r="E3" s="328">
        <v>6</v>
      </c>
      <c r="F3" s="323"/>
      <c r="G3" s="322">
        <v>14</v>
      </c>
      <c r="H3" s="323"/>
      <c r="I3" s="322">
        <v>18</v>
      </c>
      <c r="J3" s="323"/>
      <c r="K3" s="324">
        <f>'[1]сырые баллы'!Y3</f>
        <v>21</v>
      </c>
      <c r="L3" s="324"/>
      <c r="M3" s="324">
        <f>'[1]сырые баллы'!Z3</f>
        <v>22</v>
      </c>
      <c r="N3" s="324"/>
      <c r="O3" s="324">
        <f>'[1]сырые баллы'!AA3</f>
        <v>23</v>
      </c>
      <c r="P3" s="324"/>
      <c r="Q3" s="324">
        <f>'[1]сырые баллы'!AB3</f>
        <v>24</v>
      </c>
      <c r="R3" s="324"/>
      <c r="S3" s="324">
        <f>'[1]сырые баллы'!AC3</f>
        <v>25</v>
      </c>
      <c r="T3" s="324"/>
      <c r="U3" s="324">
        <f>'[1]сырые баллы'!AD3</f>
        <v>26</v>
      </c>
      <c r="V3" s="324"/>
      <c r="W3" s="324">
        <f>'[1]сырые баллы'!AE3</f>
        <v>27</v>
      </c>
      <c r="X3" s="324"/>
      <c r="Y3" s="324">
        <f>'[1]сырые баллы'!AF3</f>
        <v>28</v>
      </c>
      <c r="Z3" s="338"/>
      <c r="AA3" s="332">
        <f>'[1]сырые баллы'!BJ3</f>
        <v>21</v>
      </c>
      <c r="AB3" s="325"/>
      <c r="AC3" s="325">
        <f>'[1]сырые баллы'!BK3</f>
        <v>22</v>
      </c>
      <c r="AD3" s="325"/>
      <c r="AE3" s="325">
        <f>'[1]сырые баллы'!BL3</f>
        <v>23</v>
      </c>
      <c r="AF3" s="325"/>
      <c r="AG3" s="325">
        <f>'[1]сырые баллы'!BM3</f>
        <v>24</v>
      </c>
      <c r="AH3" s="325"/>
      <c r="AI3" s="325">
        <f>'[1]сырые баллы'!BN3</f>
        <v>25</v>
      </c>
      <c r="AJ3" s="325"/>
      <c r="AK3" s="325">
        <f>'[1]сырые баллы'!BO3</f>
        <v>26</v>
      </c>
      <c r="AL3" s="325"/>
      <c r="AM3" s="325">
        <f>'[1]сырые баллы'!BP3</f>
        <v>27</v>
      </c>
      <c r="AN3" s="325"/>
      <c r="AO3" s="325">
        <f>'[1]сырые баллы'!BQ3</f>
        <v>28</v>
      </c>
      <c r="AP3" s="337"/>
      <c r="AQ3" s="63"/>
      <c r="AR3" s="9"/>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8" t="e">
        <f>#REF!</f>
        <v>#REF!</v>
      </c>
      <c r="B1" s="319"/>
      <c r="C1" s="319"/>
      <c r="D1" s="319"/>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9"/>
      <c r="AR1" s="333"/>
    </row>
    <row r="2" spans="1:44">
      <c r="A2" s="315" t="str">
        <f>список!A1</f>
        <v>№</v>
      </c>
      <c r="B2" s="315" t="str">
        <f>список!B1</f>
        <v>Фамилия, имя воспитанника</v>
      </c>
      <c r="C2" s="315" t="str">
        <f>список!C1</f>
        <v xml:space="preserve">дата </v>
      </c>
      <c r="D2" s="339" t="str">
        <f>список!D1</f>
        <v>группа</v>
      </c>
      <c r="E2" s="334" t="s">
        <v>6</v>
      </c>
      <c r="F2" s="335"/>
      <c r="G2" s="335"/>
      <c r="H2" s="335"/>
      <c r="I2" s="335"/>
      <c r="J2" s="335"/>
      <c r="K2" s="335"/>
      <c r="L2" s="335"/>
      <c r="M2" s="335"/>
      <c r="N2" s="335"/>
      <c r="O2" s="335"/>
      <c r="P2" s="335"/>
      <c r="Q2" s="335"/>
      <c r="R2" s="335"/>
      <c r="S2" s="335"/>
      <c r="T2" s="335"/>
      <c r="U2" s="335"/>
      <c r="V2" s="335"/>
      <c r="W2" s="335"/>
      <c r="X2" s="335"/>
      <c r="Y2" s="335"/>
      <c r="Z2" s="336"/>
      <c r="AA2" s="329" t="s">
        <v>7</v>
      </c>
      <c r="AB2" s="330"/>
      <c r="AC2" s="330"/>
      <c r="AD2" s="330"/>
      <c r="AE2" s="330"/>
      <c r="AF2" s="330"/>
      <c r="AG2" s="330"/>
      <c r="AH2" s="330"/>
      <c r="AI2" s="330"/>
      <c r="AJ2" s="330"/>
      <c r="AK2" s="330"/>
      <c r="AL2" s="330"/>
      <c r="AM2" s="330"/>
      <c r="AN2" s="330"/>
      <c r="AO2" s="330"/>
      <c r="AP2" s="331"/>
      <c r="AQ2" s="5"/>
      <c r="AR2" s="1"/>
    </row>
    <row r="3" spans="1:44">
      <c r="A3" s="315"/>
      <c r="B3" s="315"/>
      <c r="C3" s="315"/>
      <c r="D3" s="339"/>
      <c r="E3" s="328">
        <v>6</v>
      </c>
      <c r="F3" s="323"/>
      <c r="G3" s="322">
        <v>14</v>
      </c>
      <c r="H3" s="323"/>
      <c r="I3" s="322">
        <v>18</v>
      </c>
      <c r="J3" s="323"/>
      <c r="K3" s="324">
        <f>'[1]сырые баллы'!Y3</f>
        <v>21</v>
      </c>
      <c r="L3" s="324"/>
      <c r="M3" s="324">
        <f>'[1]сырые баллы'!Z3</f>
        <v>22</v>
      </c>
      <c r="N3" s="324"/>
      <c r="O3" s="324">
        <f>'[1]сырые баллы'!AA3</f>
        <v>23</v>
      </c>
      <c r="P3" s="324"/>
      <c r="Q3" s="324">
        <f>'[1]сырые баллы'!AB3</f>
        <v>24</v>
      </c>
      <c r="R3" s="324"/>
      <c r="S3" s="324">
        <f>'[1]сырые баллы'!AC3</f>
        <v>25</v>
      </c>
      <c r="T3" s="324"/>
      <c r="U3" s="324">
        <f>'[1]сырые баллы'!AD3</f>
        <v>26</v>
      </c>
      <c r="V3" s="324"/>
      <c r="W3" s="324">
        <f>'[1]сырые баллы'!AE3</f>
        <v>27</v>
      </c>
      <c r="X3" s="324"/>
      <c r="Y3" s="324">
        <f>'[1]сырые баллы'!AF3</f>
        <v>28</v>
      </c>
      <c r="Z3" s="338"/>
      <c r="AA3" s="332">
        <f>'[1]сырые баллы'!BJ3</f>
        <v>21</v>
      </c>
      <c r="AB3" s="325"/>
      <c r="AC3" s="325">
        <f>'[1]сырые баллы'!BK3</f>
        <v>22</v>
      </c>
      <c r="AD3" s="325"/>
      <c r="AE3" s="325">
        <f>'[1]сырые баллы'!BL3</f>
        <v>23</v>
      </c>
      <c r="AF3" s="325"/>
      <c r="AG3" s="325">
        <f>'[1]сырые баллы'!BM3</f>
        <v>24</v>
      </c>
      <c r="AH3" s="325"/>
      <c r="AI3" s="325">
        <f>'[1]сырые баллы'!BN3</f>
        <v>25</v>
      </c>
      <c r="AJ3" s="325"/>
      <c r="AK3" s="325">
        <f>'[1]сырые баллы'!BO3</f>
        <v>26</v>
      </c>
      <c r="AL3" s="325"/>
      <c r="AM3" s="325">
        <f>'[1]сырые баллы'!BP3</f>
        <v>27</v>
      </c>
      <c r="AN3" s="325"/>
      <c r="AO3" s="325">
        <f>'[1]сырые баллы'!BQ3</f>
        <v>28</v>
      </c>
      <c r="AP3" s="337"/>
      <c r="AQ3" s="5"/>
      <c r="AR3" s="1"/>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2016-11-17T17:23:38Z</cp:lastPrinted>
  <dcterms:created xsi:type="dcterms:W3CDTF">2011-08-30T11:41:57Z</dcterms:created>
  <dcterms:modified xsi:type="dcterms:W3CDTF">2016-11-19T09:01:46Z</dcterms:modified>
</cp:coreProperties>
</file>